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montepio-my.sharepoint.com/personal/jjluis_montepio_pt/Documents/Documentos/Textos/Proprios/ISEG/IRCRM/2021-2022/"/>
    </mc:Choice>
  </mc:AlternateContent>
  <xr:revisionPtr revIDLastSave="1" documentId="8_{62D9014C-98ED-4E60-9FBF-94FCD0C09C10}" xr6:coauthVersionLast="47" xr6:coauthVersionMax="47" xr10:uidLastSave="{9B5D2730-072B-49E8-B3C3-A64060D95FA5}"/>
  <bookViews>
    <workbookView xWindow="-110" yWindow="-110" windowWidth="19420" windowHeight="10420" activeTab="2" xr2:uid="{00000000-000D-0000-FFFF-FFFF00000000}"/>
  </bookViews>
  <sheets>
    <sheet name="1.2" sheetId="7" r:id="rId1"/>
    <sheet name="2.1 to 2.3" sheetId="5" r:id="rId2"/>
    <sheet name="Q3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8" l="1"/>
  <c r="B11" i="8"/>
  <c r="B25" i="8" s="1"/>
  <c r="C9" i="5"/>
  <c r="C8" i="5"/>
  <c r="B36" i="5"/>
  <c r="B38" i="5" s="1"/>
  <c r="B39" i="5" s="1"/>
  <c r="B36" i="8" l="1"/>
  <c r="B38" i="8" s="1"/>
  <c r="B13" i="8"/>
  <c r="H3" i="7" l="1"/>
  <c r="F6" i="7" s="1"/>
</calcChain>
</file>

<file path=xl/sharedStrings.xml><?xml version="1.0" encoding="utf-8"?>
<sst xmlns="http://schemas.openxmlformats.org/spreadsheetml/2006/main" count="40" uniqueCount="38">
  <si>
    <t>l =</t>
  </si>
  <si>
    <t>I</t>
  </si>
  <si>
    <t>S</t>
  </si>
  <si>
    <t>D</t>
  </si>
  <si>
    <r>
      <t xml:space="preserve">P(t) </t>
    </r>
    <r>
      <rPr>
        <sz val="20"/>
        <color rgb="FF000000"/>
        <rFont val="Calibri"/>
        <family val="2"/>
      </rPr>
      <t xml:space="preserve">= </t>
    </r>
    <r>
      <rPr>
        <i/>
        <sz val="20"/>
        <color rgb="FF000000"/>
        <rFont val="Calibri"/>
        <family val="2"/>
      </rPr>
      <t>e</t>
    </r>
    <r>
      <rPr>
        <vertAlign val="superscript"/>
        <sz val="20"/>
        <color rgb="FF000000"/>
        <rFont val="Calibri"/>
        <family val="2"/>
      </rPr>
      <t>−</t>
    </r>
    <r>
      <rPr>
        <i/>
        <vertAlign val="superscript"/>
        <sz val="20"/>
        <color rgb="FF000000"/>
        <rFont val="Calibri"/>
        <family val="2"/>
      </rPr>
      <t xml:space="preserve">λt </t>
    </r>
  </si>
  <si>
    <t xml:space="preserve">2y cumulative PD = 1 – P(2) </t>
  </si>
  <si>
    <t>p(2|1) =</t>
  </si>
  <si>
    <t>q</t>
  </si>
  <si>
    <t>l(2,H)</t>
  </si>
  <si>
    <t>l(2,L)</t>
  </si>
  <si>
    <t>P(2)</t>
  </si>
  <si>
    <t>1-P(2)</t>
  </si>
  <si>
    <t>Maturity (Years)</t>
  </si>
  <si>
    <t>Spot Rate</t>
  </si>
  <si>
    <t>Futures Price =</t>
  </si>
  <si>
    <t>2.1.</t>
  </si>
  <si>
    <t>Mean=</t>
  </si>
  <si>
    <t>Variance=</t>
  </si>
  <si>
    <t>Explain how you move from the distribution of the asset to the distribution of its growth rate (Itô's Lemma)</t>
  </si>
  <si>
    <t>2.2.</t>
  </si>
  <si>
    <t>See slide 123</t>
  </si>
  <si>
    <t>2.3.</t>
  </si>
  <si>
    <t xml:space="preserve">Compute an estimate for this asset price one week from today, being the current price equal to 120 and the random component equal to zero. </t>
  </si>
  <si>
    <t xml:space="preserve">a drift equal to 0,1 and a volatility of 25% </t>
  </si>
  <si>
    <t>S0</t>
  </si>
  <si>
    <t>m</t>
  </si>
  <si>
    <t>dt</t>
  </si>
  <si>
    <t>dS/S</t>
  </si>
  <si>
    <t>S1</t>
  </si>
  <si>
    <r>
      <t>(m-s</t>
    </r>
    <r>
      <rPr>
        <sz val="11"/>
        <color indexed="8"/>
        <rFont val="Calibri"/>
        <family val="2"/>
        <scheme val="minor"/>
      </rPr>
      <t>^</t>
    </r>
    <r>
      <rPr>
        <sz val="11"/>
        <color indexed="8"/>
        <rFont val="Symbol"/>
        <family val="1"/>
        <charset val="2"/>
      </rPr>
      <t>2/2)T=</t>
    </r>
  </si>
  <si>
    <r>
      <t>s</t>
    </r>
    <r>
      <rPr>
        <sz val="11"/>
        <color indexed="8"/>
        <rFont val="Calibri"/>
        <family val="2"/>
        <scheme val="minor"/>
      </rPr>
      <t>^</t>
    </r>
    <r>
      <rPr>
        <sz val="11"/>
        <color indexed="8"/>
        <rFont val="Symbol"/>
        <family val="1"/>
        <charset val="2"/>
      </rPr>
      <t>2*T=</t>
    </r>
  </si>
  <si>
    <t>s</t>
  </si>
  <si>
    <t>3.1.</t>
  </si>
  <si>
    <r>
      <t>Expected time of default = 1/</t>
    </r>
    <r>
      <rPr>
        <sz val="11"/>
        <color rgb="FF000000"/>
        <rFont val="Symbol"/>
        <family val="1"/>
        <charset val="2"/>
      </rPr>
      <t>l</t>
    </r>
  </si>
  <si>
    <t>3.2.</t>
  </si>
  <si>
    <r>
      <t>P(1) = exp(-</t>
    </r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>) =</t>
    </r>
  </si>
  <si>
    <r>
      <t>PD = 1-P(t) = 0,01 =&gt; P(t) =1- 0,01 =0,99 =&gt; 0,99=exp(-lt)=&gt; ln (0,99) =-lt =&gt;</t>
    </r>
    <r>
      <rPr>
        <sz val="11"/>
        <color rgb="FF000000"/>
        <rFont val="Symbol"/>
        <family val="1"/>
        <charset val="2"/>
      </rPr>
      <t xml:space="preserve"> l</t>
    </r>
    <r>
      <rPr>
        <sz val="11"/>
        <color rgb="FF000000"/>
        <rFont val="Calibri"/>
        <family val="2"/>
      </rPr>
      <t xml:space="preserve"> = -ln(0,99)/t</t>
    </r>
  </si>
  <si>
    <t>Assuming that the higher PD (2%) corresponds to l(2,H), being the most likely scenario and l(2,L)=1%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</si>
</sst>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i/>
      <sz val="20"/>
      <color rgb="FF000000"/>
      <name val="Calibri"/>
      <family val="2"/>
    </font>
    <font>
      <sz val="20"/>
      <color rgb="FF000000"/>
      <name val="Calibri"/>
      <family val="2"/>
    </font>
    <font>
      <vertAlign val="superscript"/>
      <sz val="20"/>
      <color rgb="FF000000"/>
      <name val="Calibri"/>
      <family val="2"/>
    </font>
    <font>
      <i/>
      <vertAlign val="superscript"/>
      <sz val="20"/>
      <color rgb="FF000000"/>
      <name val="Calibri"/>
      <family val="2"/>
    </font>
    <font>
      <sz val="11"/>
      <color rgb="FF000000"/>
      <name val="Symbol"/>
      <family val="1"/>
      <charset val="2"/>
    </font>
    <font>
      <sz val="12"/>
      <name val="Calibri"/>
      <family val="2"/>
    </font>
    <font>
      <sz val="11"/>
      <color indexed="8"/>
      <name val="Symbol"/>
      <family val="1"/>
      <charset val="2"/>
    </font>
    <font>
      <sz val="11"/>
      <color indexed="8"/>
      <name val="Calibri"/>
      <family val="2"/>
      <scheme val="minor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1" applyNumberFormat="1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" fillId="3" borderId="0" xfId="0" applyFont="1" applyFill="1"/>
    <xf numFmtId="0" fontId="5" fillId="3" borderId="0" xfId="0" applyFont="1" applyFill="1" applyAlignment="1">
      <alignment vertical="center"/>
    </xf>
    <xf numFmtId="0" fontId="11" fillId="0" borderId="0" xfId="0" applyFont="1" applyAlignment="1">
      <alignment horizontal="justify" vertical="center"/>
    </xf>
    <xf numFmtId="164" fontId="1" fillId="0" borderId="0" xfId="1" applyNumberFormat="1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2" fillId="0" borderId="0" xfId="0" applyFont="1"/>
    <xf numFmtId="0" fontId="12" fillId="0" borderId="0" xfId="0" applyFont="1"/>
    <xf numFmtId="0" fontId="14" fillId="0" borderId="0" xfId="0" applyFont="1"/>
    <xf numFmtId="9" fontId="0" fillId="0" borderId="0" xfId="1" applyFont="1"/>
    <xf numFmtId="0" fontId="4" fillId="0" borderId="0" xfId="0" applyFont="1" applyAlignment="1">
      <alignment horizontal="justify" vertical="center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</xdr:row>
      <xdr:rowOff>12700</xdr:rowOff>
    </xdr:from>
    <xdr:to>
      <xdr:col>6</xdr:col>
      <xdr:colOff>336550</xdr:colOff>
      <xdr:row>3</xdr:row>
      <xdr:rowOff>127000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387350"/>
          <a:ext cx="22225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227566</xdr:colOff>
      <xdr:row>4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300"/>
          <a:ext cx="227226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3</xdr:col>
      <xdr:colOff>419101</xdr:colOff>
      <xdr:row>16</xdr:row>
      <xdr:rowOff>52697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2762250"/>
          <a:ext cx="2463800" cy="3701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3</xdr:col>
          <xdr:colOff>457200</xdr:colOff>
          <xdr:row>28</xdr:row>
          <xdr:rowOff>63500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5</xdr:col>
      <xdr:colOff>0</xdr:colOff>
      <xdr:row>21</xdr:row>
      <xdr:rowOff>0</xdr:rowOff>
    </xdr:from>
    <xdr:ext cx="1296144" cy="385335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63900" y="4051300"/>
          <a:ext cx="1296144" cy="38533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5</xdr:col>
      <xdr:colOff>82550</xdr:colOff>
      <xdr:row>21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"/>
          <a:ext cx="43243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6</xdr:col>
      <xdr:colOff>120650</xdr:colOff>
      <xdr:row>20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1100"/>
          <a:ext cx="4972050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workbookViewId="0">
      <selection sqref="A1:B10"/>
    </sheetView>
  </sheetViews>
  <sheetFormatPr defaultRowHeight="12.5" x14ac:dyDescent="0.25"/>
  <sheetData>
    <row r="1" spans="1:8" ht="29.5" thickBot="1" x14ac:dyDescent="0.3">
      <c r="A1" s="23" t="s">
        <v>12</v>
      </c>
      <c r="B1" s="24" t="s">
        <v>13</v>
      </c>
    </row>
    <row r="2" spans="1:8" ht="14.5" x14ac:dyDescent="0.25">
      <c r="A2" s="25">
        <v>3.0000000000000001E-3</v>
      </c>
      <c r="B2" s="9">
        <v>-0.51870000000000005</v>
      </c>
    </row>
    <row r="3" spans="1:8" ht="14.5" x14ac:dyDescent="0.25">
      <c r="A3" s="25">
        <v>0.25</v>
      </c>
      <c r="B3" s="9">
        <v>-0.51729999999999998</v>
      </c>
      <c r="H3">
        <f>((1+B6/100)/(1+B5/100)^0.75)^(1/0.25)-1</f>
        <v>-4.047680966125955E-3</v>
      </c>
    </row>
    <row r="4" spans="1:8" ht="14.5" x14ac:dyDescent="0.25">
      <c r="A4" s="25">
        <v>0.5</v>
      </c>
      <c r="B4" s="9">
        <v>-0.51170000000000004</v>
      </c>
    </row>
    <row r="5" spans="1:8" ht="14.5" x14ac:dyDescent="0.25">
      <c r="A5" s="25">
        <v>0.75</v>
      </c>
      <c r="B5" s="9">
        <v>-0.49680000000000002</v>
      </c>
    </row>
    <row r="6" spans="1:8" ht="14.5" x14ac:dyDescent="0.25">
      <c r="A6" s="25">
        <v>1</v>
      </c>
      <c r="B6" s="9">
        <v>-0.4738</v>
      </c>
      <c r="D6" s="1" t="s">
        <v>14</v>
      </c>
      <c r="F6">
        <f>100-H3</f>
        <v>100.00404768096612</v>
      </c>
    </row>
    <row r="7" spans="1:8" ht="14.5" x14ac:dyDescent="0.25">
      <c r="A7" s="25">
        <v>1.25</v>
      </c>
      <c r="B7" s="9">
        <v>-0.42599999999999999</v>
      </c>
    </row>
    <row r="8" spans="1:8" ht="14.5" x14ac:dyDescent="0.25">
      <c r="A8" s="25">
        <v>1.5</v>
      </c>
      <c r="B8" s="9">
        <v>-0.32750000000000001</v>
      </c>
    </row>
    <row r="9" spans="1:8" ht="14.5" x14ac:dyDescent="0.25">
      <c r="A9" s="25">
        <v>1.75</v>
      </c>
      <c r="B9" s="9">
        <v>-0.51870000000000005</v>
      </c>
    </row>
    <row r="10" spans="1:8" ht="15" thickBot="1" x14ac:dyDescent="0.3">
      <c r="A10" s="26">
        <v>2</v>
      </c>
      <c r="B10" s="27">
        <v>-0.51729999999999998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topLeftCell="A14" workbookViewId="0">
      <selection activeCell="B38" sqref="B38"/>
    </sheetView>
  </sheetViews>
  <sheetFormatPr defaultRowHeight="12.5" x14ac:dyDescent="0.25"/>
  <cols>
    <col min="2" max="2" width="11.81640625" bestFit="1" customWidth="1"/>
  </cols>
  <sheetData>
    <row r="1" spans="1:3" ht="13" x14ac:dyDescent="0.3">
      <c r="A1" s="28" t="s">
        <v>15</v>
      </c>
    </row>
    <row r="2" spans="1:3" ht="13" x14ac:dyDescent="0.3">
      <c r="A2" s="28"/>
    </row>
    <row r="7" spans="1:3" x14ac:dyDescent="0.25">
      <c r="A7" s="1"/>
    </row>
    <row r="8" spans="1:3" ht="14.5" x14ac:dyDescent="0.35">
      <c r="A8" s="1" t="s">
        <v>16</v>
      </c>
      <c r="B8" s="29" t="s">
        <v>29</v>
      </c>
      <c r="C8" s="33">
        <f>(0.2-0.3^2/2)*(1/12)</f>
        <v>1.2916666666666668E-2</v>
      </c>
    </row>
    <row r="9" spans="1:3" ht="14.5" x14ac:dyDescent="0.35">
      <c r="A9" s="1" t="s">
        <v>17</v>
      </c>
      <c r="B9" s="29" t="s">
        <v>30</v>
      </c>
      <c r="C9" s="33">
        <f>0.3^2*(1/12)</f>
        <v>7.4999999999999997E-3</v>
      </c>
    </row>
    <row r="10" spans="1:3" x14ac:dyDescent="0.25">
      <c r="A10" s="1"/>
    </row>
    <row r="11" spans="1:3" x14ac:dyDescent="0.25">
      <c r="A11" s="1" t="s">
        <v>18</v>
      </c>
    </row>
    <row r="13" spans="1:3" ht="13" x14ac:dyDescent="0.3">
      <c r="A13" s="28" t="s">
        <v>19</v>
      </c>
    </row>
    <row r="19" spans="1:1" x14ac:dyDescent="0.25">
      <c r="A19" s="1" t="s">
        <v>20</v>
      </c>
    </row>
    <row r="21" spans="1:1" ht="13" x14ac:dyDescent="0.3">
      <c r="A21" s="28" t="s">
        <v>21</v>
      </c>
    </row>
    <row r="31" spans="1:1" ht="14.5" x14ac:dyDescent="0.35">
      <c r="A31" s="4" t="s">
        <v>22</v>
      </c>
    </row>
    <row r="32" spans="1:1" ht="14.5" x14ac:dyDescent="0.35">
      <c r="A32" s="4" t="s">
        <v>23</v>
      </c>
    </row>
    <row r="33" spans="1:2" x14ac:dyDescent="0.25">
      <c r="A33" s="1" t="s">
        <v>24</v>
      </c>
      <c r="B33">
        <v>120</v>
      </c>
    </row>
    <row r="34" spans="1:2" x14ac:dyDescent="0.25">
      <c r="A34" s="30" t="s">
        <v>25</v>
      </c>
      <c r="B34">
        <v>0.2</v>
      </c>
    </row>
    <row r="35" spans="1:2" x14ac:dyDescent="0.25">
      <c r="A35" s="30" t="s">
        <v>31</v>
      </c>
      <c r="B35" s="31">
        <v>0.3</v>
      </c>
    </row>
    <row r="36" spans="1:2" x14ac:dyDescent="0.25">
      <c r="A36" s="1" t="s">
        <v>26</v>
      </c>
      <c r="B36">
        <f>1/12</f>
        <v>8.3333333333333329E-2</v>
      </c>
    </row>
    <row r="38" spans="1:2" x14ac:dyDescent="0.25">
      <c r="A38" s="1" t="s">
        <v>27</v>
      </c>
      <c r="B38">
        <f>B34*B36</f>
        <v>1.6666666666666666E-2</v>
      </c>
    </row>
    <row r="39" spans="1:2" x14ac:dyDescent="0.25">
      <c r="A39" s="1" t="s">
        <v>28</v>
      </c>
      <c r="B39">
        <f>B33*(1+B38)</f>
        <v>122</v>
      </c>
    </row>
    <row r="40" spans="1:2" x14ac:dyDescent="0.25">
      <c r="A40" s="1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6145" r:id="rId4">
          <objectPr defaultSize="0" autoPict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3</xdr:col>
                <xdr:colOff>457200</xdr:colOff>
                <xdr:row>28</xdr:row>
                <xdr:rowOff>63500</xdr:rowOff>
              </to>
            </anchor>
          </objectPr>
        </oleObject>
      </mc:Choice>
      <mc:Fallback>
        <oleObject shapeId="614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8"/>
  <sheetViews>
    <sheetView tabSelected="1" topLeftCell="A3" workbookViewId="0">
      <selection activeCell="B38" sqref="B38"/>
    </sheetView>
  </sheetViews>
  <sheetFormatPr defaultRowHeight="12.5" x14ac:dyDescent="0.25"/>
  <cols>
    <col min="1" max="1" width="25.81640625" customWidth="1"/>
  </cols>
  <sheetData>
    <row r="1" spans="1:4" ht="15.5" thickTop="1" thickBot="1" x14ac:dyDescent="0.3">
      <c r="A1" s="5"/>
      <c r="B1" s="6" t="s">
        <v>1</v>
      </c>
      <c r="C1" s="6" t="s">
        <v>2</v>
      </c>
      <c r="D1" s="7" t="s">
        <v>3</v>
      </c>
    </row>
    <row r="2" spans="1:4" ht="14.5" x14ac:dyDescent="0.25">
      <c r="A2" s="8" t="s">
        <v>1</v>
      </c>
      <c r="B2" s="9">
        <v>0.88</v>
      </c>
      <c r="C2" s="9">
        <v>0.11</v>
      </c>
      <c r="D2" s="10">
        <v>0.01</v>
      </c>
    </row>
    <row r="3" spans="1:4" ht="15" thickBot="1" x14ac:dyDescent="0.3">
      <c r="A3" s="11" t="s">
        <v>2</v>
      </c>
      <c r="B3" s="12">
        <v>0.1</v>
      </c>
      <c r="C3" s="12">
        <v>0.75</v>
      </c>
      <c r="D3" s="13">
        <v>0.15</v>
      </c>
    </row>
    <row r="4" spans="1:4" ht="15" thickTop="1" x14ac:dyDescent="0.25">
      <c r="A4" s="32"/>
    </row>
    <row r="5" spans="1:4" ht="14.5" x14ac:dyDescent="0.25">
      <c r="A5" s="20" t="s">
        <v>32</v>
      </c>
      <c r="B5" s="15"/>
      <c r="C5" s="15"/>
      <c r="D5" s="15"/>
    </row>
    <row r="6" spans="1:4" ht="14.5" x14ac:dyDescent="0.25">
      <c r="A6" s="14"/>
      <c r="B6" s="15"/>
      <c r="C6" s="15"/>
      <c r="D6" s="15"/>
    </row>
    <row r="7" spans="1:4" ht="30" x14ac:dyDescent="0.6">
      <c r="A7" s="16" t="s">
        <v>4</v>
      </c>
      <c r="B7" s="15"/>
      <c r="C7" s="15"/>
      <c r="D7" s="15"/>
    </row>
    <row r="8" spans="1:4" ht="14.5" x14ac:dyDescent="0.25">
      <c r="A8" s="14"/>
      <c r="B8" s="15"/>
      <c r="C8" s="15"/>
      <c r="D8" s="15"/>
    </row>
    <row r="9" spans="1:4" ht="14.5" x14ac:dyDescent="0.25">
      <c r="A9" s="14" t="s">
        <v>36</v>
      </c>
      <c r="B9" s="15"/>
      <c r="C9" s="15"/>
      <c r="D9" s="15"/>
    </row>
    <row r="10" spans="1:4" ht="14.5" x14ac:dyDescent="0.25">
      <c r="A10" s="14"/>
      <c r="B10" s="15"/>
      <c r="C10" s="15"/>
      <c r="D10" s="15"/>
    </row>
    <row r="11" spans="1:4" ht="14.5" x14ac:dyDescent="0.25">
      <c r="A11" s="17" t="s">
        <v>0</v>
      </c>
      <c r="B11" s="18">
        <f>-LN(1-D2)/1</f>
        <v>1.0050335853501451E-2</v>
      </c>
      <c r="C11" s="15"/>
      <c r="D11" s="15"/>
    </row>
    <row r="12" spans="1:4" ht="14.5" x14ac:dyDescent="0.25">
      <c r="A12" s="17"/>
      <c r="B12" s="18"/>
      <c r="C12" s="15"/>
      <c r="D12" s="15"/>
    </row>
    <row r="13" spans="1:4" ht="14.5" x14ac:dyDescent="0.25">
      <c r="A13" s="14" t="s">
        <v>33</v>
      </c>
      <c r="B13" s="18">
        <f>1/B11</f>
        <v>99.499162473422075</v>
      </c>
      <c r="C13" s="15"/>
      <c r="D13" s="15"/>
    </row>
    <row r="14" spans="1:4" ht="14.5" x14ac:dyDescent="0.25">
      <c r="A14" s="17"/>
      <c r="B14" s="18"/>
      <c r="C14" s="15"/>
      <c r="D14" s="15"/>
    </row>
    <row r="15" spans="1:4" ht="14.5" x14ac:dyDescent="0.25">
      <c r="A15" s="17"/>
      <c r="B15" s="18"/>
      <c r="C15" s="15"/>
      <c r="D15" s="15"/>
    </row>
    <row r="16" spans="1:4" ht="14.5" x14ac:dyDescent="0.25">
      <c r="A16" s="17"/>
      <c r="B16" s="18"/>
      <c r="C16" s="15"/>
      <c r="D16" s="15"/>
    </row>
    <row r="17" spans="1:4" ht="14.5" x14ac:dyDescent="0.25">
      <c r="A17" s="14"/>
      <c r="B17" s="15"/>
      <c r="C17" s="15"/>
      <c r="D17" s="15"/>
    </row>
    <row r="18" spans="1:4" x14ac:dyDescent="0.25">
      <c r="A18" s="19" t="s">
        <v>34</v>
      </c>
    </row>
    <row r="21" spans="1:4" ht="15.5" x14ac:dyDescent="0.25">
      <c r="A21" s="21"/>
    </row>
    <row r="22" spans="1:4" ht="15.5" x14ac:dyDescent="0.25">
      <c r="A22" s="21"/>
    </row>
    <row r="23" spans="1:4" ht="14.5" x14ac:dyDescent="0.35">
      <c r="A23" s="4" t="s">
        <v>5</v>
      </c>
    </row>
    <row r="25" spans="1:4" x14ac:dyDescent="0.25">
      <c r="A25" s="1" t="s">
        <v>35</v>
      </c>
      <c r="B25" s="2">
        <f>EXP(-B11)</f>
        <v>0.99</v>
      </c>
    </row>
    <row r="27" spans="1:4" x14ac:dyDescent="0.25">
      <c r="A27" s="1" t="s">
        <v>37</v>
      </c>
    </row>
    <row r="29" spans="1:4" x14ac:dyDescent="0.25">
      <c r="A29" s="1" t="s">
        <v>7</v>
      </c>
      <c r="B29" s="3">
        <v>0.6</v>
      </c>
    </row>
    <row r="30" spans="1:4" x14ac:dyDescent="0.25">
      <c r="B30" s="3"/>
    </row>
    <row r="31" spans="1:4" x14ac:dyDescent="0.25">
      <c r="A31" s="1" t="s">
        <v>8</v>
      </c>
      <c r="B31" s="22">
        <v>0.02</v>
      </c>
    </row>
    <row r="32" spans="1:4" x14ac:dyDescent="0.25">
      <c r="A32" s="1" t="s">
        <v>9</v>
      </c>
      <c r="B32" s="3">
        <v>0.01</v>
      </c>
    </row>
    <row r="34" spans="1:2" x14ac:dyDescent="0.25">
      <c r="A34" s="1" t="s">
        <v>6</v>
      </c>
      <c r="B34">
        <f>B29*EXP(-B31)+(1-B29)*EXP(-B32)</f>
        <v>0.98413913748372039</v>
      </c>
    </row>
    <row r="36" spans="1:2" x14ac:dyDescent="0.25">
      <c r="A36" s="1" t="s">
        <v>10</v>
      </c>
      <c r="B36">
        <f>B25*B34</f>
        <v>0.9742977461088832</v>
      </c>
    </row>
    <row r="38" spans="1:2" x14ac:dyDescent="0.25">
      <c r="A38" s="1" t="s">
        <v>11</v>
      </c>
      <c r="B38" s="33">
        <f>1-B36</f>
        <v>2.57022538911168E-2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1.2</vt:lpstr>
      <vt:lpstr>2.1 to 2.3</vt:lpstr>
      <vt:lpstr>Q3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Barros Luís</dc:creator>
  <cp:lastModifiedBy>Jorge Barros Luís</cp:lastModifiedBy>
  <dcterms:created xsi:type="dcterms:W3CDTF">2019-01-25T17:03:33Z</dcterms:created>
  <dcterms:modified xsi:type="dcterms:W3CDTF">2022-12-18T16:40:31Z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27425e-59da-41ed-9745-ddd5173ab2f7_Enabled">
    <vt:lpwstr>true</vt:lpwstr>
  </property>
  <property fmtid="{D5CDD505-2E9C-101B-9397-08002B2CF9AE}" pid="3" name="MSIP_Label_f127425e-59da-41ed-9745-ddd5173ab2f7_SetDate">
    <vt:lpwstr>2021-12-22T17:12:03Z</vt:lpwstr>
  </property>
  <property fmtid="{D5CDD505-2E9C-101B-9397-08002B2CF9AE}" pid="4" name="MSIP_Label_f127425e-59da-41ed-9745-ddd5173ab2f7_Method">
    <vt:lpwstr>Standard</vt:lpwstr>
  </property>
  <property fmtid="{D5CDD505-2E9C-101B-9397-08002B2CF9AE}" pid="5" name="MSIP_Label_f127425e-59da-41ed-9745-ddd5173ab2f7_Name">
    <vt:lpwstr>f127425e-59da-41ed-9745-ddd5173ab2f7</vt:lpwstr>
  </property>
  <property fmtid="{D5CDD505-2E9C-101B-9397-08002B2CF9AE}" pid="6" name="MSIP_Label_f127425e-59da-41ed-9745-ddd5173ab2f7_SiteId">
    <vt:lpwstr>0f172980-1261-4323-ab7a-c89b472843d7</vt:lpwstr>
  </property>
  <property fmtid="{D5CDD505-2E9C-101B-9397-08002B2CF9AE}" pid="7" name="MSIP_Label_f127425e-59da-41ed-9745-ddd5173ab2f7_ActionId">
    <vt:lpwstr>ada529a5-60b5-455e-915f-f62410d70947</vt:lpwstr>
  </property>
  <property fmtid="{D5CDD505-2E9C-101B-9397-08002B2CF9AE}" pid="8" name="MSIP_Label_f127425e-59da-41ed-9745-ddd5173ab2f7_ContentBits">
    <vt:lpwstr>0</vt:lpwstr>
  </property>
</Properties>
</file>