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JBL\Documents\Próprios\ISEG\IRCRM\2024-2025\"/>
    </mc:Choice>
  </mc:AlternateContent>
  <xr:revisionPtr revIDLastSave="0" documentId="8_{DDAB1C71-DBD3-487D-9F69-00909F4BA5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0y" sheetId="1" r:id="rId1"/>
    <sheet name="10y (2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13" i="3"/>
  <c r="B12" i="3"/>
  <c r="B11" i="3"/>
  <c r="B10" i="3"/>
  <c r="B9" i="3"/>
  <c r="B8" i="3"/>
  <c r="B7" i="3"/>
  <c r="B6" i="3"/>
  <c r="B5" i="3"/>
  <c r="H4" i="3"/>
  <c r="B4" i="3"/>
  <c r="B3" i="3"/>
  <c r="B16" i="3" s="1"/>
  <c r="C6" i="3" l="1"/>
  <c r="D6" i="3" s="1"/>
  <c r="C4" i="3"/>
  <c r="D4" i="3" s="1"/>
  <c r="C12" i="3"/>
  <c r="D12" i="3" s="1"/>
  <c r="E13" i="3"/>
  <c r="E12" i="3"/>
  <c r="E11" i="3"/>
  <c r="E10" i="3"/>
  <c r="E9" i="3"/>
  <c r="E8" i="3"/>
  <c r="E7" i="3"/>
  <c r="E6" i="3"/>
  <c r="E5" i="3"/>
  <c r="E4" i="3"/>
  <c r="C10" i="3"/>
  <c r="D10" i="3" s="1"/>
  <c r="C7" i="3"/>
  <c r="D7" i="3" s="1"/>
  <c r="C11" i="3"/>
  <c r="D11" i="3" s="1"/>
  <c r="C8" i="3"/>
  <c r="D8" i="3" s="1"/>
  <c r="C5" i="3"/>
  <c r="D5" i="3" s="1"/>
  <c r="C9" i="3"/>
  <c r="D9" i="3" s="1"/>
  <c r="C13" i="3"/>
  <c r="D13" i="3" s="1"/>
  <c r="H4" i="1"/>
  <c r="D14" i="3" l="1"/>
  <c r="B17" i="3" s="1"/>
  <c r="E14" i="3"/>
  <c r="B19" i="3" s="1"/>
  <c r="B13" i="1"/>
  <c r="B5" i="1"/>
  <c r="B6" i="1"/>
  <c r="B7" i="1"/>
  <c r="B8" i="1"/>
  <c r="B9" i="1"/>
  <c r="B10" i="1"/>
  <c r="B11" i="1"/>
  <c r="B12" i="1"/>
  <c r="B4" i="1"/>
  <c r="B16" i="1" l="1"/>
  <c r="B20" i="3"/>
  <c r="B22" i="3"/>
  <c r="B18" i="3"/>
  <c r="B21" i="3" s="1"/>
  <c r="B3" i="1"/>
  <c r="E7" i="1" l="1"/>
  <c r="E11" i="1"/>
  <c r="E8" i="1"/>
  <c r="E12" i="1"/>
  <c r="E5" i="1"/>
  <c r="E9" i="1"/>
  <c r="E13" i="1"/>
  <c r="E6" i="1"/>
  <c r="E10" i="1"/>
  <c r="E4" i="1"/>
  <c r="C6" i="1"/>
  <c r="D6" i="1" s="1"/>
  <c r="C10" i="1"/>
  <c r="D10" i="1" s="1"/>
  <c r="C11" i="1"/>
  <c r="D11" i="1" s="1"/>
  <c r="C13" i="1"/>
  <c r="D13" i="1" s="1"/>
  <c r="C12" i="1"/>
  <c r="D12" i="1" s="1"/>
  <c r="C9" i="1"/>
  <c r="D9" i="1" s="1"/>
  <c r="C4" i="1"/>
  <c r="D4" i="1" s="1"/>
  <c r="C7" i="1"/>
  <c r="D7" i="1" s="1"/>
  <c r="C8" i="1"/>
  <c r="D8" i="1" s="1"/>
  <c r="C5" i="1"/>
  <c r="D5" i="1" s="1"/>
  <c r="D14" i="1" l="1"/>
  <c r="B17" i="1" s="1"/>
  <c r="E14" i="1"/>
  <c r="B19" i="1" s="1"/>
  <c r="B18" i="1" l="1"/>
  <c r="B21" i="1" s="1"/>
  <c r="B22" i="1"/>
  <c r="B20" i="1"/>
</calcChain>
</file>

<file path=xl/sharedStrings.xml><?xml version="1.0" encoding="utf-8"?>
<sst xmlns="http://schemas.openxmlformats.org/spreadsheetml/2006/main" count="29" uniqueCount="15">
  <si>
    <t>y=</t>
  </si>
  <si>
    <t>Duration</t>
  </si>
  <si>
    <t>c</t>
  </si>
  <si>
    <t>P</t>
  </si>
  <si>
    <t>Convexity</t>
  </si>
  <si>
    <t>Maturity</t>
  </si>
  <si>
    <t>FV</t>
  </si>
  <si>
    <t>Cash Flow</t>
  </si>
  <si>
    <t>Time of Cash Flow (n)</t>
  </si>
  <si>
    <t>Total</t>
  </si>
  <si>
    <t>MD</t>
  </si>
  <si>
    <t>Var(%) P with dy=0,5 pp -continuous compounding (duration)</t>
  </si>
  <si>
    <t>Var(%) P with dy=0,5 pp -continuous compounding (duration+convexity)</t>
  </si>
  <si>
    <t>Var(%) P with dy=0,5 pp - discrete compounding (MD)</t>
  </si>
  <si>
    <t>Var(%) P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</si>
</sst>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0" fontId="1" fillId="0" borderId="0" xfId="0" applyNumberFormat="1" applyFont="1"/>
    <xf numFmtId="164" fontId="0" fillId="0" borderId="0" xfId="1" applyNumberFormat="1" applyFont="1"/>
    <xf numFmtId="10" fontId="0" fillId="0" borderId="0" xfId="1" applyNumberFormat="1" applyFont="1"/>
    <xf numFmtId="0" fontId="0" fillId="2" borderId="0" xfId="0" applyFill="1"/>
    <xf numFmtId="0" fontId="3" fillId="2" borderId="0" xfId="0" applyFont="1" applyFill="1"/>
    <xf numFmtId="0" fontId="0" fillId="2" borderId="2" xfId="0" applyFill="1" applyBorder="1"/>
    <xf numFmtId="10" fontId="1" fillId="0" borderId="0" xfId="1" applyNumberFormat="1" applyFont="1"/>
    <xf numFmtId="0" fontId="0" fillId="2" borderId="0" xfId="0" applyFill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0" xfId="0" applyFill="1"/>
    <xf numFmtId="0" fontId="0" fillId="2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66675</xdr:rowOff>
    </xdr:from>
    <xdr:to>
      <xdr:col>2</xdr:col>
      <xdr:colOff>1076325</xdr:colOff>
      <xdr:row>31</xdr:row>
      <xdr:rowOff>119127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Rectangle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>
            <a:xfrm>
              <a:off x="0" y="5019675"/>
              <a:ext cx="2371725" cy="43345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 kern="0">
                        <a:latin typeface="Cambria Math" panose="02040503050406030204" pitchFamily="18" charset="0"/>
                      </a:rPr>
                      <m:t>𝐶</m:t>
                    </m:r>
                    <m:r>
                      <a:rPr lang="pt-PT" b="0" i="1" kern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i="1">
                            <a:latin typeface="Cambria Math" panose="02040503050406030204" pitchFamily="18" charset="0"/>
                          </a:rPr>
                          <m:t>𝐹𝑉</m:t>
                        </m:r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𝑦𝑇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𝑐𝑒</m:t>
                                </m:r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𝑦𝑛</m:t>
                                </m:r>
                              </m:sup>
                            </m:sSup>
                          </m:e>
                        </m:nary>
                        <m:r>
                          <m:rPr>
                            <m:nor/>
                          </m:rPr>
                          <a:rPr lang="en-US"/>
                          <m:t> 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3" name="Rectangle 2"/>
            <xdr:cNvSpPr/>
          </xdr:nvSpPr>
          <xdr:spPr>
            <a:xfrm>
              <a:off x="0" y="5019675"/>
              <a:ext cx="2371725" cy="43345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</a:rPr>
                <a:t>𝐶=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i="0">
                  <a:latin typeface="Cambria Math" panose="02040503050406030204" pitchFamily="18" charset="0"/>
                </a:rPr>
                <a:t>𝑇^2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𝐹𝑉𝑒^(−𝑦𝑇)+∑_(𝑛=1)^𝑇▒〖𝑛^2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𝑐𝑒〗^(−𝑦𝑛) </a:t>
              </a:r>
              <a:r>
                <a:rPr lang="en-US" i="0">
                  <a:latin typeface="Cambria Math" panose="02040503050406030204" pitchFamily="18" charset="0"/>
                </a:rPr>
                <a:t> "</a:t>
              </a:r>
              <a:r>
                <a:rPr lang="en-US" i="0"/>
                <a:t> </a:t>
              </a:r>
              <a:r>
                <a:rPr lang="en-US" i="0">
                  <a:latin typeface="Cambria Math" panose="02040503050406030204" pitchFamily="18" charset="0"/>
                </a:rPr>
                <a:t>" 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)/𝑃</a:t>
              </a:r>
              <a:endParaRPr lang="en-US"/>
            </a:p>
          </xdr:txBody>
        </xdr:sp>
      </mc:Fallback>
    </mc:AlternateContent>
    <xdr:clientData/>
  </xdr:twoCellAnchor>
  <xdr:oneCellAnchor>
    <xdr:from>
      <xdr:col>2</xdr:col>
      <xdr:colOff>0</xdr:colOff>
      <xdr:row>0</xdr:row>
      <xdr:rowOff>9525</xdr:rowOff>
    </xdr:from>
    <xdr:ext cx="1300559" cy="3469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295400" y="9525"/>
              <a:ext cx="1300559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  <m:r>
                      <a:rPr lang="pt-P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sSup>
                          <m:sSupPr>
                            <m:ctrlPr>
                              <a:rPr lang="pt-PT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sup>
                        </m:sSup>
                      </m:den>
                    </m:f>
                    <m:r>
                      <a:rPr lang="pt-P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</m:sub>
                        </m:sSub>
                      </m:num>
                      <m:den>
                        <m:sSup>
                          <m:sSupPr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d>
                          </m:e>
                          <m:sup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1295400" y="9525"/>
              <a:ext cx="1300559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PT" sz="1100" b="0" i="0">
                  <a:latin typeface="Cambria Math" panose="02040503050406030204" pitchFamily="18" charset="0"/>
                </a:rPr>
                <a:t>𝑤_𝑛=1/𝑃^𝐶 </a:t>
              </a:r>
              <a:r>
                <a:rPr lang="pt-P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∙𝐹_𝑛/(1+𝑦)^𝑛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</xdr:col>
      <xdr:colOff>180086</xdr:colOff>
      <xdr:row>0</xdr:row>
      <xdr:rowOff>38100</xdr:rowOff>
    </xdr:from>
    <xdr:ext cx="3874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2789936" y="38100"/>
              <a:ext cx="3874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pt-P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2789936" y="38100"/>
              <a:ext cx="3874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PT" sz="1100" b="0" i="0">
                  <a:latin typeface="Cambria Math" panose="02040503050406030204" pitchFamily="18" charset="0"/>
                </a:rPr>
                <a:t>〖𝑛</a:t>
              </a:r>
              <a:r>
                <a:rPr lang="pt-P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sz="1100" b="0" i="0">
                  <a:latin typeface="Cambria Math" panose="02040503050406030204" pitchFamily="18" charset="0"/>
                </a:rPr>
                <a:t>𝑤〗_𝑛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</xdr:col>
      <xdr:colOff>265811</xdr:colOff>
      <xdr:row>0</xdr:row>
      <xdr:rowOff>180975</xdr:rowOff>
    </xdr:from>
    <xdr:ext cx="1924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923036" y="180975"/>
              <a:ext cx="1924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923036" y="180975"/>
              <a:ext cx="1924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P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𝐹_</a:t>
              </a:r>
              <a:r>
                <a:rPr lang="pt-P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4</xdr:col>
      <xdr:colOff>142875</xdr:colOff>
      <xdr:row>0</xdr:row>
      <xdr:rowOff>0</xdr:rowOff>
    </xdr:from>
    <xdr:to>
      <xdr:col>4</xdr:col>
      <xdr:colOff>838200</xdr:colOff>
      <xdr:row>1</xdr:row>
      <xdr:rowOff>92206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3362325" y="0"/>
              <a:ext cx="695325" cy="28270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p>
                          <m:sSupPr>
                            <m:ctrlP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e>
                          <m:sup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∙</m:t>
                        </m:r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𝑐𝑒</m:t>
                        </m:r>
                      </m:e>
                      <m:sup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𝑦𝑛</m:t>
                        </m:r>
                      </m:sup>
                    </m:sSup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8" name="Rectangle 7"/>
            <xdr:cNvSpPr/>
          </xdr:nvSpPr>
          <xdr:spPr>
            <a:xfrm>
              <a:off x="3362325" y="0"/>
              <a:ext cx="695325" cy="28270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sz="1100" i="0" kern="1200">
                  <a:solidFill>
                    <a:schemeClr val="tx1"/>
                  </a:solidFill>
                  <a:effectLst/>
                  <a:latin typeface="Arial Rounded MT Bold" pitchFamily="34" charset="0"/>
                  <a:ea typeface="+mn-ea"/>
                  <a:cs typeface="+mn-cs"/>
                </a:rPr>
                <a:t>〖𝑛^2∙𝑐𝑒〗^(−𝑦𝑛)</a:t>
              </a:r>
              <a:endParaRPr lang="en-US"/>
            </a:p>
          </xdr:txBody>
        </xdr:sp>
      </mc:Fallback>
    </mc:AlternateContent>
    <xdr:clientData/>
  </xdr:twoCellAnchor>
  <xdr:twoCellAnchor>
    <xdr:from>
      <xdr:col>0</xdr:col>
      <xdr:colOff>219075</xdr:colOff>
      <xdr:row>23</xdr:row>
      <xdr:rowOff>133351</xdr:rowOff>
    </xdr:from>
    <xdr:to>
      <xdr:col>2</xdr:col>
      <xdr:colOff>1152525</xdr:colOff>
      <xdr:row>26</xdr:row>
      <xdr:rowOff>27428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10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219075" y="3943351"/>
              <a:ext cx="2228850" cy="46557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i="1">
                        <a:latin typeface="Cambria Math" panose="02040503050406030204" pitchFamily="18" charset="0"/>
                      </a:rPr>
                      <m:t>𝐷</m:t>
                    </m:r>
                    <m:r>
                      <a:rPr lang="pt-PT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∙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𝐹𝑉</m:t>
                            </m:r>
                          </m:num>
                          <m:den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1+</m:t>
                                    </m:r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e>
                                </m:d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𝑇</m:t>
                                </m:r>
                              </m:sup>
                            </m:sSup>
                          </m:den>
                        </m:f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f>
                              <m:f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  <m:t>1+</m:t>
                                        </m:r>
                                        <m: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  <m:t>𝑦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sup>
                                </m:sSup>
                              </m:den>
                            </m:f>
                          </m:e>
                        </m:nary>
                      </m:num>
                      <m:den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GB"/>
            </a:p>
          </xdr:txBody>
        </xdr:sp>
      </mc:Choice>
      <mc:Fallback xmlns="">
        <xdr:sp macro="" textlink="">
          <xdr:nvSpPr>
            <xdr:cNvPr id="9" name="TextBox 10"/>
            <xdr:cNvSpPr txBox="1"/>
          </xdr:nvSpPr>
          <xdr:spPr>
            <a:xfrm>
              <a:off x="219075" y="3943351"/>
              <a:ext cx="2228850" cy="46557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t-PT" i="0">
                  <a:latin typeface="Cambria Math" panose="02040503050406030204" pitchFamily="18" charset="0"/>
                </a:rPr>
                <a:t>𝐷=((𝑇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𝐹𝑉)/(1+𝑦)^𝑇 +∑_(𝑛=1)^𝑇▒(𝑐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𝑛)/(1+𝑦)^𝑛 )/𝑃^𝑐 </a:t>
              </a:r>
              <a:endParaRPr lang="en-GB"/>
            </a:p>
          </xdr:txBody>
        </xdr:sp>
      </mc:Fallback>
    </mc:AlternateContent>
    <xdr:clientData/>
  </xdr:twoCellAnchor>
  <xdr:twoCellAnchor>
    <xdr:from>
      <xdr:col>0</xdr:col>
      <xdr:colOff>0</xdr:colOff>
      <xdr:row>26</xdr:row>
      <xdr:rowOff>0</xdr:rowOff>
    </xdr:from>
    <xdr:to>
      <xdr:col>2</xdr:col>
      <xdr:colOff>547412</xdr:colOff>
      <xdr:row>28</xdr:row>
      <xdr:rowOff>58287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0" y="4381500"/>
              <a:ext cx="1842812" cy="4392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>
                        <a:latin typeface="Cambria Math" panose="02040503050406030204" pitchFamily="18" charset="0"/>
                      </a:rPr>
                      <m:t>𝑀𝐷</m:t>
                    </m:r>
                    <m:r>
                      <a:rPr lang="pt-PT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</m:oMath>
                </m:oMathPara>
              </a14:m>
              <a:endParaRPr lang="en-GB"/>
            </a:p>
          </xdr:txBody>
        </xdr:sp>
      </mc:Choice>
      <mc:Fallback xmlns="">
        <xdr:sp macro="" textlink="">
          <xdr:nvSpPr>
            <xdr:cNvPr id="10" name="Rectangle 9"/>
            <xdr:cNvSpPr/>
          </xdr:nvSpPr>
          <xdr:spPr>
            <a:xfrm>
              <a:off x="0" y="4381500"/>
              <a:ext cx="1842812" cy="4392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t-PT" b="0" i="0">
                  <a:latin typeface="Cambria Math" panose="02040503050406030204" pitchFamily="18" charset="0"/>
                </a:rPr>
                <a:t>𝑀𝐷=</a:t>
              </a:r>
              <a:r>
                <a:rPr lang="pt-PT" i="0">
                  <a:latin typeface="Cambria Math" panose="02040503050406030204" pitchFamily="18" charset="0"/>
                </a:rPr>
                <a:t>1/((1+𝑦) )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</a:t>
              </a:r>
              <a:endParaRPr lang="en-GB"/>
            </a:p>
          </xdr:txBody>
        </xdr:sp>
      </mc:Fallback>
    </mc:AlternateContent>
    <xdr:clientData/>
  </xdr:twoCellAnchor>
  <xdr:twoCellAnchor>
    <xdr:from>
      <xdr:col>4</xdr:col>
      <xdr:colOff>809625</xdr:colOff>
      <xdr:row>15</xdr:row>
      <xdr:rowOff>19050</xdr:rowOff>
    </xdr:from>
    <xdr:to>
      <xdr:col>10</xdr:col>
      <xdr:colOff>345658</xdr:colOff>
      <xdr:row>17</xdr:row>
      <xdr:rowOff>28575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7791450" y="2876550"/>
              <a:ext cx="3565108" cy="390525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𝑑𝑃</m:t>
                        </m:r>
                      </m:num>
                      <m:den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</m:t>
                        </m:r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𝑑𝑦</m:t>
                        </m:r>
                      </m:den>
                    </m:f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d>
                      <m:d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𝑑𝑦</m:t>
                        </m:r>
                      </m:e>
                    </m:d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den>
                    </m:f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sSup>
                          <m:sSup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𝑑𝑦</m:t>
                            </m:r>
                          </m:e>
                          <m:sup>
                            <m: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sSup>
                      <m:sSup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𝑑𝑦</m:t>
                            </m:r>
                          </m:e>
                        </m:d>
                      </m:e>
                      <m:sup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pt-PT" sz="11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  <m:r>
                      <a:rPr lang="pt-PT" sz="11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sSup>
                      <m:sSup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𝑑𝑦</m:t>
                            </m:r>
                          </m:e>
                        </m:d>
                      </m:e>
                      <m:sup>
                        <m:r>
                          <a:rPr lang="pt-PT" sz="11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11" name="Rectangle 10"/>
            <xdr:cNvSpPr/>
          </xdr:nvSpPr>
          <xdr:spPr>
            <a:xfrm>
              <a:off x="7791450" y="2876550"/>
              <a:ext cx="3565108" cy="390525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𝑑𝑃</a:t>
              </a:r>
              <a:r>
                <a:rPr lang="en-US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pt-PT" i="0">
                  <a:latin typeface="Cambria Math" panose="02040503050406030204" pitchFamily="18" charset="0"/>
                </a:rPr>
                <a:t>=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  1/𝑃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𝑑𝑦)+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1/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en-US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𝑑^2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𝑑𝑦〗^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   1/𝑃 (𝑑𝑦)^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2=−𝐷∙𝑑𝑦+</a:t>
              </a:r>
              <a:r>
                <a:rPr lang="pt-PT" sz="1100" i="0" kern="1200">
                  <a:solidFill>
                    <a:schemeClr val="tx1"/>
                  </a:solidFill>
                  <a:effectLst/>
                  <a:latin typeface="Arial Rounded MT Bold" pitchFamily="34" charset="0"/>
                  <a:ea typeface="+mn-ea"/>
                  <a:cs typeface="+mn-cs"/>
                </a:rPr>
                <a:t>1/</a:t>
              </a:r>
              <a:r>
                <a:rPr lang="pt-PT" sz="1100" b="0" i="0" kern="1200">
                  <a:solidFill>
                    <a:schemeClr val="tx1"/>
                  </a:solidFill>
                  <a:effectLst/>
                  <a:latin typeface="Arial Rounded MT Bold" pitchFamily="34" charset="0"/>
                  <a:ea typeface="+mn-ea"/>
                  <a:cs typeface="+mn-cs"/>
                </a:rPr>
                <a:t>2</a:t>
              </a:r>
              <a:r>
                <a:rPr lang="pt-PT" sz="11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𝐶</a:t>
              </a:r>
              <a:r>
                <a:rPr lang="pt-PT" sz="1100" i="0" kern="1200">
                  <a:solidFill>
                    <a:schemeClr val="tx1"/>
                  </a:solidFill>
                  <a:effectLst/>
                  <a:latin typeface="Arial Rounded MT Bold" pitchFamily="34" charset="0"/>
                  <a:ea typeface="+mn-ea"/>
                  <a:cs typeface="+mn-cs"/>
                </a:rPr>
                <a:t>(𝑑𝑦)^</a:t>
              </a:r>
              <a:r>
                <a:rPr lang="pt-PT" sz="1100" b="0" i="0" kern="1200">
                  <a:solidFill>
                    <a:schemeClr val="tx1"/>
                  </a:solidFill>
                  <a:effectLst/>
                  <a:latin typeface="Arial Rounded MT Bold" pitchFamily="34" charset="0"/>
                  <a:ea typeface="+mn-ea"/>
                  <a:cs typeface="+mn-cs"/>
                </a:rPr>
                <a:t>2</a:t>
              </a:r>
              <a:endParaRPr lang="en-US"/>
            </a:p>
          </xdr:txBody>
        </xdr:sp>
      </mc:Fallback>
    </mc:AlternateContent>
    <xdr:clientData/>
  </xdr:twoCellAnchor>
  <xdr:twoCellAnchor>
    <xdr:from>
      <xdr:col>2</xdr:col>
      <xdr:colOff>1209676</xdr:colOff>
      <xdr:row>19</xdr:row>
      <xdr:rowOff>0</xdr:rowOff>
    </xdr:from>
    <xdr:to>
      <xdr:col>6</xdr:col>
      <xdr:colOff>38100</xdr:colOff>
      <xdr:row>20</xdr:row>
      <xdr:rowOff>171450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267451" y="3619500"/>
              <a:ext cx="2343149" cy="361950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wrap="square" lIns="90488" tIns="44450" rIns="90488" bIns="44450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>
                <a:spcBef>
                  <a:spcPct val="20000"/>
                </a:spcBef>
                <a:buClr>
                  <a:schemeClr val="tx1"/>
                </a:buClr>
              </a:pPr>
              <a14:m>
                <m:oMath xmlns:m="http://schemas.openxmlformats.org/officeDocument/2006/math">
                  <m:f>
                    <m:f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𝜕</m:t>
                      </m:r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num>
                    <m:den>
                      <m: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𝜕</m:t>
                      </m:r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𝑦</m:t>
                      </m:r>
                    </m:den>
                  </m:f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=−</m:t>
                  </m:r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𝐷</m:t>
                  </m:r>
                  <m:sSup>
                    <m:sSup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</m:t>
                      </m:r>
                    </m:e>
                    <m:sup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𝑐</m:t>
                      </m:r>
                    </m:sup>
                  </m:sSup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⇒ </m:t>
                  </m:r>
                </m:oMath>
              </a14:m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pt-PT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𝑑</m:t>
                      </m:r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num>
                    <m:den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den>
                  </m:f>
                  <m:r>
                    <a:rPr lang="pt-PT" sz="1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=−</m:t>
                  </m:r>
                  <m:r>
                    <a:rPr lang="pt-PT" sz="1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𝐷𝑑𝑦</m:t>
                  </m:r>
                </m:oMath>
              </a14:m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   </a:t>
              </a:r>
            </a:p>
          </xdr:txBody>
        </xdr:sp>
      </mc:Choice>
      <mc:Fallback xmlns="">
        <xdr:sp macro="" textlink="">
          <xdr:nvSpPr>
            <xdr:cNvPr id="12" name="Rectangle 11"/>
            <xdr:cNvSpPr>
              <a:spLocks noChangeArrowheads="1"/>
            </xdr:cNvSpPr>
          </xdr:nvSpPr>
          <xdr:spPr bwMode="auto">
            <a:xfrm>
              <a:off x="6267451" y="3619500"/>
              <a:ext cx="2343149" cy="361950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wrap="square" lIns="90488" tIns="44450" rIns="90488" bIns="44450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>
                <a:spcBef>
                  <a:spcPct val="20000"/>
                </a:spcBef>
                <a:buClr>
                  <a:schemeClr val="tx1"/>
                </a:buClr>
              </a:pP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(𝜕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=−𝐷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⇒ </a:t>
              </a:r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 =−𝐷𝑑𝑦</a:t>
              </a:r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   </a:t>
              </a:r>
            </a:p>
          </xdr:txBody>
        </xdr:sp>
      </mc:Fallback>
    </mc:AlternateContent>
    <xdr:clientData/>
  </xdr:twoCellAnchor>
  <xdr:twoCellAnchor>
    <xdr:from>
      <xdr:col>2</xdr:col>
      <xdr:colOff>1066800</xdr:colOff>
      <xdr:row>20</xdr:row>
      <xdr:rowOff>85725</xdr:rowOff>
    </xdr:from>
    <xdr:to>
      <xdr:col>8</xdr:col>
      <xdr:colOff>0</xdr:colOff>
      <xdr:row>22</xdr:row>
      <xdr:rowOff>119647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>
              <a:off x="6124575" y="3895725"/>
              <a:ext cx="3667125" cy="41492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num>
                      <m:den>
                        <m: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f>
                      <m:fPr>
                        <m:ctrlPr>
                          <a:rPr lang="pt-PT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sz="10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sSup>
                      <m:sSupPr>
                        <m:ctrlP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e>
                      <m:sup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</m:sup>
                    </m:sSup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⇒</m:t>
                    </m:r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</m:t>
                        </m:r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f>
                      <m:fPr>
                        <m:ctrlPr>
                          <a:rPr lang="pt-PT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sz="10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𝑀𝐷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</m:oMath>
                </m:oMathPara>
              </a14:m>
              <a:endParaRPr lang="en-GB" sz="1000"/>
            </a:p>
          </xdr:txBody>
        </xdr:sp>
      </mc:Choice>
      <mc:Fallback xmlns="">
        <xdr:sp macro="" textlink="">
          <xdr:nvSpPr>
            <xdr:cNvPr id="13" name="Rectangle 12"/>
            <xdr:cNvSpPr/>
          </xdr:nvSpPr>
          <xdr:spPr>
            <a:xfrm>
              <a:off x="6124575" y="3895725"/>
              <a:ext cx="3667125" cy="41492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000" i="0">
                  <a:latin typeface="Cambria Math" panose="02040503050406030204" pitchFamily="18" charset="0"/>
                </a:rPr>
                <a:t>(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𝑦=−</a:t>
              </a:r>
              <a:r>
                <a:rPr lang="pt-PT" sz="1000" i="0">
                  <a:latin typeface="Cambria Math" panose="02040503050406030204" pitchFamily="18" charset="0"/>
                </a:rPr>
                <a:t>1/((1+𝑦) )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𝑐⇒</a:t>
              </a:r>
              <a:r>
                <a:rPr lang="en-US" sz="1000" i="0">
                  <a:latin typeface="Cambria Math" panose="02040503050406030204" pitchFamily="18" charset="0"/>
                </a:rPr>
                <a:t>(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 =−</a:t>
              </a:r>
              <a:r>
                <a:rPr lang="pt-PT" sz="1000" i="0">
                  <a:latin typeface="Cambria Math" panose="02040503050406030204" pitchFamily="18" charset="0"/>
                </a:rPr>
                <a:t>1/((1+𝑦) )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𝑑𝑦=−𝑀𝐷∙𝑑𝑦</a:t>
              </a:r>
              <a:endParaRPr lang="en-GB" sz="1000"/>
            </a:p>
          </xdr:txBody>
        </xdr:sp>
      </mc:Fallback>
    </mc:AlternateContent>
    <xdr:clientData/>
  </xdr:twoCellAnchor>
  <xdr:twoCellAnchor>
    <xdr:from>
      <xdr:col>2</xdr:col>
      <xdr:colOff>247650</xdr:colOff>
      <xdr:row>17</xdr:row>
      <xdr:rowOff>19050</xdr:rowOff>
    </xdr:from>
    <xdr:to>
      <xdr:col>9</xdr:col>
      <xdr:colOff>131197</xdr:colOff>
      <xdr:row>20</xdr:row>
      <xdr:rowOff>147165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5305425" y="3257550"/>
              <a:ext cx="5227072" cy="69961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 kern="0">
                        <a:latin typeface="Cambria Math" panose="02040503050406030204" pitchFamily="18" charset="0"/>
                      </a:rPr>
                      <m:t>𝐶</m:t>
                    </m:r>
                    <m:r>
                      <a:rPr lang="pt-PT" b="0" i="1" kern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b="0" i="1" kern="0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𝜕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b="0" i="1" kern="0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sSup>
                          <m:sSupPr>
                            <m:ctrlP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𝑦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i="1">
                            <a:latin typeface="Cambria Math" panose="02040503050406030204" pitchFamily="18" charset="0"/>
                          </a:rPr>
                          <m:t>𝐹𝑉</m:t>
                        </m:r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𝑦𝑇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𝑐𝑒</m:t>
                                </m:r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𝑦𝑛</m:t>
                                </m:r>
                              </m:sup>
                            </m:sSup>
                          </m:e>
                        </m:nary>
                        <m:r>
                          <m:rPr>
                            <m:nor/>
                          </m:rPr>
                          <a:rPr lang="en-US"/>
                          <m:t> 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≥0</m:t>
                    </m:r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14" name="Rectangle 13"/>
            <xdr:cNvSpPr/>
          </xdr:nvSpPr>
          <xdr:spPr>
            <a:xfrm>
              <a:off x="5305425" y="3257550"/>
              <a:ext cx="5227072" cy="69961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</a:rPr>
                <a:t>𝐶=(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𝜕^</a:t>
              </a:r>
              <a:r>
                <a:rPr lang="pt-PT" b="0" i="0" kern="0">
                  <a:latin typeface="Cambria Math" panose="02040503050406030204" pitchFamily="18" charset="0"/>
                </a:rPr>
                <a:t>2 𝑃)/(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𝜕𝑦^2 )∙1/𝑃=(</a:t>
              </a:r>
              <a:r>
                <a:rPr lang="pt-PT" i="0">
                  <a:latin typeface="Cambria Math" panose="02040503050406030204" pitchFamily="18" charset="0"/>
                </a:rPr>
                <a:t>𝑇^2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𝐹𝑉𝑒^(−𝑦𝑇)+∑_(𝑛=1)^𝑇▒〖𝑛^2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𝑐𝑒〗^(−𝑦𝑛) </a:t>
              </a:r>
              <a:r>
                <a:rPr lang="en-US" i="0">
                  <a:latin typeface="Cambria Math" panose="02040503050406030204" pitchFamily="18" charset="0"/>
                </a:rPr>
                <a:t> "</a:t>
              </a:r>
              <a:r>
                <a:rPr lang="en-US" i="0"/>
                <a:t> </a:t>
              </a:r>
              <a:r>
                <a:rPr lang="en-US" i="0">
                  <a:latin typeface="Cambria Math" panose="02040503050406030204" pitchFamily="18" charset="0"/>
                </a:rPr>
                <a:t>" 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)/𝑃≥0</a:t>
              </a:r>
              <a:endParaRPr lang="en-US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66675</xdr:rowOff>
    </xdr:from>
    <xdr:to>
      <xdr:col>2</xdr:col>
      <xdr:colOff>1076325</xdr:colOff>
      <xdr:row>31</xdr:row>
      <xdr:rowOff>119127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Rectangle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>
            <a:xfrm>
              <a:off x="0" y="5591175"/>
              <a:ext cx="6134100" cy="43345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 kern="0">
                        <a:latin typeface="Cambria Math" panose="02040503050406030204" pitchFamily="18" charset="0"/>
                      </a:rPr>
                      <m:t>𝐶</m:t>
                    </m:r>
                    <m:r>
                      <a:rPr lang="pt-PT" b="0" i="1" kern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i="1">
                            <a:latin typeface="Cambria Math" panose="02040503050406030204" pitchFamily="18" charset="0"/>
                          </a:rPr>
                          <m:t>𝐹𝑉</m:t>
                        </m:r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𝑦𝑇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𝑐𝑒</m:t>
                                </m:r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𝑦𝑛</m:t>
                                </m:r>
                              </m:sup>
                            </m:sSup>
                          </m:e>
                        </m:nary>
                        <m:r>
                          <m:rPr>
                            <m:nor/>
                          </m:rPr>
                          <a:rPr lang="en-US"/>
                          <m:t> 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2" name="Rectangle 1"/>
            <xdr:cNvSpPr/>
          </xdr:nvSpPr>
          <xdr:spPr>
            <a:xfrm>
              <a:off x="0" y="5591175"/>
              <a:ext cx="6134100" cy="43345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</a:rPr>
                <a:t>𝐶=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i="0">
                  <a:latin typeface="Cambria Math" panose="02040503050406030204" pitchFamily="18" charset="0"/>
                </a:rPr>
                <a:t>𝑇^2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𝐹𝑉𝑒^(−𝑦𝑇)+∑_(𝑛=1)^𝑇▒〖𝑛^2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𝑐𝑒〗^(−𝑦𝑛) </a:t>
              </a:r>
              <a:r>
                <a:rPr lang="en-US" i="0">
                  <a:latin typeface="Cambria Math" panose="02040503050406030204" pitchFamily="18" charset="0"/>
                </a:rPr>
                <a:t> "</a:t>
              </a:r>
              <a:r>
                <a:rPr lang="en-US" i="0"/>
                <a:t> </a:t>
              </a:r>
              <a:r>
                <a:rPr lang="en-US" i="0">
                  <a:latin typeface="Cambria Math" panose="02040503050406030204" pitchFamily="18" charset="0"/>
                </a:rPr>
                <a:t>" 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)/𝑃</a:t>
              </a:r>
              <a:endParaRPr lang="en-US"/>
            </a:p>
          </xdr:txBody>
        </xdr:sp>
      </mc:Fallback>
    </mc:AlternateContent>
    <xdr:clientData/>
  </xdr:twoCellAnchor>
  <xdr:oneCellAnchor>
    <xdr:from>
      <xdr:col>2</xdr:col>
      <xdr:colOff>0</xdr:colOff>
      <xdr:row>0</xdr:row>
      <xdr:rowOff>9525</xdr:rowOff>
    </xdr:from>
    <xdr:ext cx="1300559" cy="3469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5057775" y="9525"/>
              <a:ext cx="1300559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  <m:r>
                      <a:rPr lang="pt-P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sSup>
                          <m:sSupPr>
                            <m:ctrlPr>
                              <a:rPr lang="pt-PT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sup>
                        </m:sSup>
                      </m:den>
                    </m:f>
                    <m:r>
                      <a:rPr lang="pt-P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</m:sub>
                        </m:sSub>
                      </m:num>
                      <m:den>
                        <m:sSup>
                          <m:sSupPr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d>
                          </m:e>
                          <m:sup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5057775" y="9525"/>
              <a:ext cx="1300559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t-PT" sz="1100" b="0" i="0">
                  <a:latin typeface="Cambria Math" panose="02040503050406030204" pitchFamily="18" charset="0"/>
                </a:rPr>
                <a:t>𝑤_𝑛=1/𝑃^𝐶 </a:t>
              </a:r>
              <a:r>
                <a:rPr lang="pt-P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∙𝐹_𝑛/(1+𝑦)^𝑛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</xdr:col>
      <xdr:colOff>180086</xdr:colOff>
      <xdr:row>0</xdr:row>
      <xdr:rowOff>38100</xdr:rowOff>
    </xdr:from>
    <xdr:ext cx="3874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6552311" y="38100"/>
              <a:ext cx="3874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pt-P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6552311" y="38100"/>
              <a:ext cx="3874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PT" sz="1100" b="0" i="0">
                  <a:latin typeface="Cambria Math" panose="02040503050406030204" pitchFamily="18" charset="0"/>
                </a:rPr>
                <a:t>〖𝑛</a:t>
              </a:r>
              <a:r>
                <a:rPr lang="pt-P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sz="1100" b="0" i="0">
                  <a:latin typeface="Cambria Math" panose="02040503050406030204" pitchFamily="18" charset="0"/>
                </a:rPr>
                <a:t>𝑤〗_𝑛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</xdr:col>
      <xdr:colOff>265811</xdr:colOff>
      <xdr:row>0</xdr:row>
      <xdr:rowOff>180975</xdr:rowOff>
    </xdr:from>
    <xdr:ext cx="1924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4685411" y="180975"/>
              <a:ext cx="1924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4685411" y="180975"/>
              <a:ext cx="1924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P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𝐹_𝑛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4</xdr:col>
      <xdr:colOff>142875</xdr:colOff>
      <xdr:row>0</xdr:row>
      <xdr:rowOff>0</xdr:rowOff>
    </xdr:from>
    <xdr:to>
      <xdr:col>4</xdr:col>
      <xdr:colOff>838200</xdr:colOff>
      <xdr:row>1</xdr:row>
      <xdr:rowOff>92206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7124700" y="0"/>
              <a:ext cx="695325" cy="28270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p>
                          <m:sSupPr>
                            <m:ctrlP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e>
                          <m:sup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∙</m:t>
                        </m:r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𝑐𝑒</m:t>
                        </m:r>
                      </m:e>
                      <m:sup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𝑦𝑛</m:t>
                        </m:r>
                      </m:sup>
                    </m:sSup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6" name="Rectangle 5"/>
            <xdr:cNvSpPr/>
          </xdr:nvSpPr>
          <xdr:spPr>
            <a:xfrm>
              <a:off x="7124700" y="0"/>
              <a:ext cx="695325" cy="28270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sz="11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〖𝑛^2∙𝑐𝑒〗^(−𝑦𝑛)</a:t>
              </a:r>
              <a:endParaRPr lang="en-US"/>
            </a:p>
          </xdr:txBody>
        </xdr:sp>
      </mc:Fallback>
    </mc:AlternateContent>
    <xdr:clientData/>
  </xdr:twoCellAnchor>
  <xdr:twoCellAnchor>
    <xdr:from>
      <xdr:col>0</xdr:col>
      <xdr:colOff>219075</xdr:colOff>
      <xdr:row>23</xdr:row>
      <xdr:rowOff>133351</xdr:rowOff>
    </xdr:from>
    <xdr:to>
      <xdr:col>2</xdr:col>
      <xdr:colOff>1152525</xdr:colOff>
      <xdr:row>26</xdr:row>
      <xdr:rowOff>27428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10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219075" y="4514851"/>
              <a:ext cx="5991225" cy="46557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i="1">
                        <a:latin typeface="Cambria Math" panose="02040503050406030204" pitchFamily="18" charset="0"/>
                      </a:rPr>
                      <m:t>𝐷</m:t>
                    </m:r>
                    <m:r>
                      <a:rPr lang="pt-PT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∙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𝐹𝑉</m:t>
                            </m:r>
                          </m:num>
                          <m:den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1+</m:t>
                                    </m:r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e>
                                </m:d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𝑇</m:t>
                                </m:r>
                              </m:sup>
                            </m:sSup>
                          </m:den>
                        </m:f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f>
                              <m:f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  <m:t>1+</m:t>
                                        </m:r>
                                        <m: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  <m:t>𝑦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sup>
                                </m:sSup>
                              </m:den>
                            </m:f>
                          </m:e>
                        </m:nary>
                      </m:num>
                      <m:den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GB"/>
            </a:p>
          </xdr:txBody>
        </xdr:sp>
      </mc:Choice>
      <mc:Fallback xmlns="">
        <xdr:sp macro="" textlink="">
          <xdr:nvSpPr>
            <xdr:cNvPr id="7" name="TextBox 10"/>
            <xdr:cNvSpPr txBox="1"/>
          </xdr:nvSpPr>
          <xdr:spPr>
            <a:xfrm>
              <a:off x="219075" y="4514851"/>
              <a:ext cx="5991225" cy="46557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t-PT" i="0">
                  <a:latin typeface="Cambria Math" panose="02040503050406030204" pitchFamily="18" charset="0"/>
                </a:rPr>
                <a:t>𝐷=((𝑇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𝐹𝑉)/(1+𝑦)^𝑇 +∑_(𝑛=1)^𝑇▒(𝑐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𝑛)/(1+𝑦)^𝑛 )/𝑃^𝑐 </a:t>
              </a:r>
              <a:endParaRPr lang="en-GB"/>
            </a:p>
          </xdr:txBody>
        </xdr:sp>
      </mc:Fallback>
    </mc:AlternateContent>
    <xdr:clientData/>
  </xdr:twoCellAnchor>
  <xdr:twoCellAnchor>
    <xdr:from>
      <xdr:col>0</xdr:col>
      <xdr:colOff>0</xdr:colOff>
      <xdr:row>26</xdr:row>
      <xdr:rowOff>0</xdr:rowOff>
    </xdr:from>
    <xdr:to>
      <xdr:col>2</xdr:col>
      <xdr:colOff>547412</xdr:colOff>
      <xdr:row>28</xdr:row>
      <xdr:rowOff>58287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0" y="4953000"/>
              <a:ext cx="5605187" cy="4392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>
                        <a:latin typeface="Cambria Math" panose="02040503050406030204" pitchFamily="18" charset="0"/>
                      </a:rPr>
                      <m:t>𝑀𝐷</m:t>
                    </m:r>
                    <m:r>
                      <a:rPr lang="pt-PT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</m:oMath>
                </m:oMathPara>
              </a14:m>
              <a:endParaRPr lang="en-GB"/>
            </a:p>
          </xdr:txBody>
        </xdr:sp>
      </mc:Choice>
      <mc:Fallback xmlns="">
        <xdr:sp macro="" textlink="">
          <xdr:nvSpPr>
            <xdr:cNvPr id="8" name="Rectangle 7"/>
            <xdr:cNvSpPr/>
          </xdr:nvSpPr>
          <xdr:spPr>
            <a:xfrm>
              <a:off x="0" y="4953000"/>
              <a:ext cx="5605187" cy="4392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t-PT" b="0" i="0">
                  <a:latin typeface="Cambria Math" panose="02040503050406030204" pitchFamily="18" charset="0"/>
                </a:rPr>
                <a:t>𝑀𝐷=</a:t>
              </a:r>
              <a:r>
                <a:rPr lang="pt-PT" i="0">
                  <a:latin typeface="Cambria Math" panose="02040503050406030204" pitchFamily="18" charset="0"/>
                </a:rPr>
                <a:t>1/((1+𝑦) )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</a:t>
              </a:r>
              <a:endParaRPr lang="en-GB"/>
            </a:p>
          </xdr:txBody>
        </xdr:sp>
      </mc:Fallback>
    </mc:AlternateContent>
    <xdr:clientData/>
  </xdr:twoCellAnchor>
  <xdr:twoCellAnchor>
    <xdr:from>
      <xdr:col>4</xdr:col>
      <xdr:colOff>809625</xdr:colOff>
      <xdr:row>15</xdr:row>
      <xdr:rowOff>19050</xdr:rowOff>
    </xdr:from>
    <xdr:to>
      <xdr:col>10</xdr:col>
      <xdr:colOff>345658</xdr:colOff>
      <xdr:row>17</xdr:row>
      <xdr:rowOff>28575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Rectangle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7791450" y="2876550"/>
              <a:ext cx="3565108" cy="390525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𝑑𝑃</m:t>
                        </m:r>
                      </m:num>
                      <m:den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</m:t>
                        </m:r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𝑑𝑦</m:t>
                        </m:r>
                      </m:den>
                    </m:f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d>
                      <m:d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𝑑𝑦</m:t>
                        </m:r>
                      </m:e>
                    </m:d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den>
                    </m:f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sSup>
                          <m:sSup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𝑑𝑦</m:t>
                            </m:r>
                          </m:e>
                          <m:sup>
                            <m: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sSup>
                      <m:sSup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𝑑𝑦</m:t>
                            </m:r>
                          </m:e>
                        </m:d>
                      </m:e>
                      <m:sup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pt-PT" sz="11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  <m:r>
                      <a:rPr lang="pt-PT" sz="11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sSup>
                      <m:sSup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𝑑𝑦</m:t>
                            </m:r>
                          </m:e>
                        </m:d>
                      </m:e>
                      <m:sup>
                        <m:r>
                          <a:rPr lang="pt-PT" sz="11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9" name="Rectangle 8"/>
            <xdr:cNvSpPr/>
          </xdr:nvSpPr>
          <xdr:spPr>
            <a:xfrm>
              <a:off x="7791450" y="2876550"/>
              <a:ext cx="3565108" cy="390525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𝑑𝑃</a:t>
              </a:r>
              <a:r>
                <a:rPr lang="en-US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pt-PT" i="0">
                  <a:latin typeface="Cambria Math" panose="02040503050406030204" pitchFamily="18" charset="0"/>
                </a:rPr>
                <a:t>=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  1/𝑃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𝑑𝑦)+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1/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en-US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𝑑^2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𝑑𝑦〗^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   1/𝑃 (𝑑𝑦)^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2=−𝐷∙𝑑𝑦+</a:t>
              </a:r>
              <a:r>
                <a:rPr lang="pt-PT" sz="11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</a:t>
              </a:r>
              <a:r>
                <a:rPr lang="pt-PT" sz="11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 𝐶</a:t>
              </a:r>
              <a:r>
                <a:rPr lang="pt-PT" sz="11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(𝑑𝑦)^</a:t>
              </a:r>
              <a:r>
                <a:rPr lang="pt-PT" sz="11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endParaRPr lang="en-US"/>
            </a:p>
          </xdr:txBody>
        </xdr:sp>
      </mc:Fallback>
    </mc:AlternateContent>
    <xdr:clientData/>
  </xdr:twoCellAnchor>
  <xdr:twoCellAnchor>
    <xdr:from>
      <xdr:col>2</xdr:col>
      <xdr:colOff>1209676</xdr:colOff>
      <xdr:row>19</xdr:row>
      <xdr:rowOff>0</xdr:rowOff>
    </xdr:from>
    <xdr:to>
      <xdr:col>6</xdr:col>
      <xdr:colOff>38100</xdr:colOff>
      <xdr:row>20</xdr:row>
      <xdr:rowOff>171450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267451" y="3619500"/>
              <a:ext cx="2343149" cy="361950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wrap="square" lIns="90488" tIns="44450" rIns="90488" bIns="44450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>
                <a:spcBef>
                  <a:spcPct val="20000"/>
                </a:spcBef>
                <a:buClr>
                  <a:schemeClr val="tx1"/>
                </a:buClr>
              </a:pPr>
              <a14:m>
                <m:oMath xmlns:m="http://schemas.openxmlformats.org/officeDocument/2006/math">
                  <m:f>
                    <m:f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𝜕</m:t>
                      </m:r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num>
                    <m:den>
                      <m: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𝜕</m:t>
                      </m:r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𝑦</m:t>
                      </m:r>
                    </m:den>
                  </m:f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=−</m:t>
                  </m:r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𝐷</m:t>
                  </m:r>
                  <m:sSup>
                    <m:sSup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</m:t>
                      </m:r>
                    </m:e>
                    <m:sup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𝑐</m:t>
                      </m:r>
                    </m:sup>
                  </m:sSup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⇒ </m:t>
                  </m:r>
                </m:oMath>
              </a14:m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pt-PT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𝑑</m:t>
                      </m:r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num>
                    <m:den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den>
                  </m:f>
                  <m:r>
                    <a:rPr lang="pt-PT" sz="1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=−</m:t>
                  </m:r>
                  <m:r>
                    <a:rPr lang="pt-PT" sz="1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𝐷𝑑𝑦</m:t>
                  </m:r>
                </m:oMath>
              </a14:m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   </a:t>
              </a:r>
            </a:p>
          </xdr:txBody>
        </xdr:sp>
      </mc:Choice>
      <mc:Fallback xmlns="">
        <xdr:sp macro="" textlink="">
          <xdr:nvSpPr>
            <xdr:cNvPr id="10" name="Rectangle 9"/>
            <xdr:cNvSpPr>
              <a:spLocks noChangeArrowheads="1"/>
            </xdr:cNvSpPr>
          </xdr:nvSpPr>
          <xdr:spPr bwMode="auto">
            <a:xfrm>
              <a:off x="6267451" y="3619500"/>
              <a:ext cx="2343149" cy="361950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wrap="square" lIns="90488" tIns="44450" rIns="90488" bIns="44450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>
                <a:spcBef>
                  <a:spcPct val="20000"/>
                </a:spcBef>
                <a:buClr>
                  <a:schemeClr val="tx1"/>
                </a:buClr>
              </a:pP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(𝜕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=−𝐷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⇒ </a:t>
              </a:r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 =−𝐷𝑑𝑦</a:t>
              </a:r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   </a:t>
              </a:r>
            </a:p>
          </xdr:txBody>
        </xdr:sp>
      </mc:Fallback>
    </mc:AlternateContent>
    <xdr:clientData/>
  </xdr:twoCellAnchor>
  <xdr:twoCellAnchor>
    <xdr:from>
      <xdr:col>2</xdr:col>
      <xdr:colOff>1066800</xdr:colOff>
      <xdr:row>20</xdr:row>
      <xdr:rowOff>85725</xdr:rowOff>
    </xdr:from>
    <xdr:to>
      <xdr:col>8</xdr:col>
      <xdr:colOff>0</xdr:colOff>
      <xdr:row>22</xdr:row>
      <xdr:rowOff>119647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>
            <a:xfrm>
              <a:off x="6124575" y="3895725"/>
              <a:ext cx="3667125" cy="41492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num>
                      <m:den>
                        <m: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f>
                      <m:fPr>
                        <m:ctrlPr>
                          <a:rPr lang="pt-PT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sz="10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sSup>
                      <m:sSupPr>
                        <m:ctrlP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e>
                      <m:sup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</m:sup>
                    </m:sSup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⇒</m:t>
                    </m:r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</m:t>
                        </m:r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f>
                      <m:fPr>
                        <m:ctrlPr>
                          <a:rPr lang="pt-PT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sz="10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𝑀𝐷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</m:oMath>
                </m:oMathPara>
              </a14:m>
              <a:endParaRPr lang="en-GB" sz="1000"/>
            </a:p>
          </xdr:txBody>
        </xdr:sp>
      </mc:Choice>
      <mc:Fallback xmlns="">
        <xdr:sp macro="" textlink="">
          <xdr:nvSpPr>
            <xdr:cNvPr id="11" name="Rectangle 10"/>
            <xdr:cNvSpPr/>
          </xdr:nvSpPr>
          <xdr:spPr>
            <a:xfrm>
              <a:off x="6124575" y="3895725"/>
              <a:ext cx="3667125" cy="41492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000" i="0">
                  <a:latin typeface="Cambria Math" panose="02040503050406030204" pitchFamily="18" charset="0"/>
                </a:rPr>
                <a:t>(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𝑦=−</a:t>
              </a:r>
              <a:r>
                <a:rPr lang="pt-PT" sz="1000" i="0">
                  <a:latin typeface="Cambria Math" panose="02040503050406030204" pitchFamily="18" charset="0"/>
                </a:rPr>
                <a:t>1/((1+𝑦) )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𝑐⇒</a:t>
              </a:r>
              <a:r>
                <a:rPr lang="en-US" sz="1000" i="0">
                  <a:latin typeface="Cambria Math" panose="02040503050406030204" pitchFamily="18" charset="0"/>
                </a:rPr>
                <a:t>(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 =−</a:t>
              </a:r>
              <a:r>
                <a:rPr lang="pt-PT" sz="1000" i="0">
                  <a:latin typeface="Cambria Math" panose="02040503050406030204" pitchFamily="18" charset="0"/>
                </a:rPr>
                <a:t>1/((1+𝑦) )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𝑑𝑦=−𝑀𝐷∙𝑑𝑦</a:t>
              </a:r>
              <a:endParaRPr lang="en-GB" sz="1000"/>
            </a:p>
          </xdr:txBody>
        </xdr:sp>
      </mc:Fallback>
    </mc:AlternateContent>
    <xdr:clientData/>
  </xdr:twoCellAnchor>
  <xdr:twoCellAnchor>
    <xdr:from>
      <xdr:col>2</xdr:col>
      <xdr:colOff>247650</xdr:colOff>
      <xdr:row>17</xdr:row>
      <xdr:rowOff>19050</xdr:rowOff>
    </xdr:from>
    <xdr:to>
      <xdr:col>9</xdr:col>
      <xdr:colOff>131197</xdr:colOff>
      <xdr:row>20</xdr:row>
      <xdr:rowOff>147165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>
            <a:xfrm>
              <a:off x="5305425" y="3257550"/>
              <a:ext cx="5227072" cy="69961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 kern="0">
                        <a:latin typeface="Cambria Math" panose="02040503050406030204" pitchFamily="18" charset="0"/>
                      </a:rPr>
                      <m:t>𝐶</m:t>
                    </m:r>
                    <m:r>
                      <a:rPr lang="pt-PT" b="0" i="1" kern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b="0" i="1" kern="0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𝜕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b="0" i="1" kern="0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sSup>
                          <m:sSupPr>
                            <m:ctrlP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𝑦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i="1">
                            <a:latin typeface="Cambria Math" panose="02040503050406030204" pitchFamily="18" charset="0"/>
                          </a:rPr>
                          <m:t>𝐹𝑉</m:t>
                        </m:r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𝑦𝑇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𝑐𝑒</m:t>
                                </m:r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𝑦𝑛</m:t>
                                </m:r>
                              </m:sup>
                            </m:sSup>
                          </m:e>
                        </m:nary>
                        <m:r>
                          <m:rPr>
                            <m:nor/>
                          </m:rPr>
                          <a:rPr lang="en-US"/>
                          <m:t> 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≥0</m:t>
                    </m:r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12" name="Rectangle 11"/>
            <xdr:cNvSpPr/>
          </xdr:nvSpPr>
          <xdr:spPr>
            <a:xfrm>
              <a:off x="5305425" y="3257550"/>
              <a:ext cx="5227072" cy="69961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</a:rPr>
                <a:t>𝐶=(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𝜕^</a:t>
              </a:r>
              <a:r>
                <a:rPr lang="pt-PT" b="0" i="0" kern="0">
                  <a:latin typeface="Cambria Math" panose="02040503050406030204" pitchFamily="18" charset="0"/>
                </a:rPr>
                <a:t>2 𝑃)/(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𝜕𝑦^2 )∙1/𝑃=(</a:t>
              </a:r>
              <a:r>
                <a:rPr lang="pt-PT" i="0">
                  <a:latin typeface="Cambria Math" panose="02040503050406030204" pitchFamily="18" charset="0"/>
                </a:rPr>
                <a:t>𝑇^2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𝐹𝑉𝑒^(−𝑦𝑇)+∑_(𝑛=1)^𝑇▒〖𝑛^2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𝑐𝑒〗^(−𝑦𝑛) </a:t>
              </a:r>
              <a:r>
                <a:rPr lang="en-US" i="0">
                  <a:latin typeface="Cambria Math" panose="02040503050406030204" pitchFamily="18" charset="0"/>
                </a:rPr>
                <a:t> "</a:t>
              </a:r>
              <a:r>
                <a:rPr lang="en-US" i="0"/>
                <a:t> </a:t>
              </a:r>
              <a:r>
                <a:rPr lang="en-US" i="0">
                  <a:latin typeface="Cambria Math" panose="02040503050406030204" pitchFamily="18" charset="0"/>
                </a:rPr>
                <a:t>" 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)/𝑃≥0</a:t>
              </a:r>
              <a:endParaRPr lang="en-US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B23" sqref="B23"/>
    </sheetView>
  </sheetViews>
  <sheetFormatPr defaultRowHeight="14.5" x14ac:dyDescent="0.35"/>
  <cols>
    <col min="1" max="1" width="66.26953125" bestFit="1" customWidth="1"/>
    <col min="2" max="2" width="9.54296875" customWidth="1"/>
    <col min="3" max="3" width="19.7265625" customWidth="1"/>
    <col min="5" max="5" width="14.7265625" bestFit="1" customWidth="1"/>
  </cols>
  <sheetData>
    <row r="1" spans="1:8" x14ac:dyDescent="0.35">
      <c r="A1" s="9" t="s">
        <v>8</v>
      </c>
      <c r="B1" s="11" t="s">
        <v>7</v>
      </c>
      <c r="C1" s="13"/>
      <c r="D1" s="13"/>
      <c r="E1" s="13"/>
      <c r="G1" t="s">
        <v>2</v>
      </c>
      <c r="H1" s="4">
        <v>0.05</v>
      </c>
    </row>
    <row r="2" spans="1:8" x14ac:dyDescent="0.35">
      <c r="A2" s="10"/>
      <c r="B2" s="12"/>
      <c r="C2" s="14"/>
      <c r="D2" s="14"/>
      <c r="E2" s="14"/>
      <c r="G2" t="s">
        <v>3</v>
      </c>
      <c r="H2">
        <v>1000</v>
      </c>
    </row>
    <row r="3" spans="1:8" x14ac:dyDescent="0.35">
      <c r="A3" s="5"/>
      <c r="B3" s="6">
        <f>-H2</f>
        <v>-1000</v>
      </c>
      <c r="C3" s="5"/>
      <c r="D3" s="5"/>
      <c r="E3" s="5"/>
      <c r="G3" t="s">
        <v>6</v>
      </c>
      <c r="H3">
        <v>1000</v>
      </c>
    </row>
    <row r="4" spans="1:8" x14ac:dyDescent="0.35">
      <c r="A4" s="5">
        <v>1</v>
      </c>
      <c r="B4" s="5">
        <f>H$1*H$3</f>
        <v>50</v>
      </c>
      <c r="C4" s="5">
        <f t="shared" ref="C4:C13" si="0">1/H$2*B4/(1+B$16)^A4</f>
        <v>4.7619047619047589E-2</v>
      </c>
      <c r="D4" s="5">
        <f>A4*C4</f>
        <v>4.7619047619047589E-2</v>
      </c>
      <c r="E4" s="5">
        <f t="shared" ref="E4:E13" si="1">A4^2*H$1*H$3*EXP(-B$16*A4)</f>
        <v>47.561471225035667</v>
      </c>
      <c r="G4" t="s">
        <v>5</v>
      </c>
      <c r="H4">
        <f>MAX(A4:A13)</f>
        <v>10</v>
      </c>
    </row>
    <row r="5" spans="1:8" x14ac:dyDescent="0.35">
      <c r="A5" s="5">
        <v>2</v>
      </c>
      <c r="B5" s="5">
        <f t="shared" ref="B5:B12" si="2">H$1*H$3</f>
        <v>50</v>
      </c>
      <c r="C5" s="5">
        <f t="shared" si="0"/>
        <v>4.5351473922902431E-2</v>
      </c>
      <c r="D5" s="5">
        <f t="shared" ref="D5:D8" si="3">A5*C5</f>
        <v>9.0702947845804863E-2</v>
      </c>
      <c r="E5" s="5">
        <f t="shared" si="1"/>
        <v>180.96748360719167</v>
      </c>
    </row>
    <row r="6" spans="1:8" x14ac:dyDescent="0.35">
      <c r="A6" s="5">
        <v>3</v>
      </c>
      <c r="B6" s="5">
        <f t="shared" si="2"/>
        <v>50</v>
      </c>
      <c r="C6" s="5">
        <f t="shared" si="0"/>
        <v>4.3191879926573716E-2</v>
      </c>
      <c r="D6" s="5">
        <f t="shared" si="3"/>
        <v>0.12957563977972114</v>
      </c>
      <c r="E6" s="5">
        <f t="shared" si="1"/>
        <v>387.31858939127517</v>
      </c>
    </row>
    <row r="7" spans="1:8" x14ac:dyDescent="0.35">
      <c r="A7" s="5">
        <v>4</v>
      </c>
      <c r="B7" s="5">
        <f t="shared" si="2"/>
        <v>50</v>
      </c>
      <c r="C7" s="5">
        <f t="shared" si="0"/>
        <v>4.1135123739593979E-2</v>
      </c>
      <c r="D7" s="5">
        <f t="shared" si="3"/>
        <v>0.16454049495837592</v>
      </c>
      <c r="E7" s="5">
        <f t="shared" si="1"/>
        <v>654.98460246238358</v>
      </c>
    </row>
    <row r="8" spans="1:8" x14ac:dyDescent="0.35">
      <c r="A8" s="5">
        <v>5</v>
      </c>
      <c r="B8" s="5">
        <f t="shared" si="2"/>
        <v>50</v>
      </c>
      <c r="C8" s="5">
        <f t="shared" si="0"/>
        <v>3.9176308323422816E-2</v>
      </c>
      <c r="D8" s="5">
        <f t="shared" si="3"/>
        <v>0.19588154161711407</v>
      </c>
      <c r="E8" s="5">
        <f t="shared" si="1"/>
        <v>973.50097883925264</v>
      </c>
    </row>
    <row r="9" spans="1:8" x14ac:dyDescent="0.35">
      <c r="A9" s="5">
        <v>6</v>
      </c>
      <c r="B9" s="5">
        <f t="shared" si="2"/>
        <v>50</v>
      </c>
      <c r="C9" s="5">
        <f t="shared" si="0"/>
        <v>3.7310769831831216E-2</v>
      </c>
      <c r="D9" s="5">
        <f t="shared" ref="D9:D13" si="4">A9*C9</f>
        <v>0.22386461899098731</v>
      </c>
      <c r="E9" s="5">
        <f t="shared" si="1"/>
        <v>1333.4727972270864</v>
      </c>
    </row>
    <row r="10" spans="1:8" x14ac:dyDescent="0.35">
      <c r="A10" s="5">
        <v>7</v>
      </c>
      <c r="B10" s="5">
        <f t="shared" si="2"/>
        <v>50</v>
      </c>
      <c r="C10" s="5">
        <f t="shared" si="0"/>
        <v>3.553406650650591E-2</v>
      </c>
      <c r="D10" s="5">
        <f t="shared" si="4"/>
        <v>0.24873846554554135</v>
      </c>
      <c r="E10" s="5">
        <f t="shared" si="1"/>
        <v>1726.4858198108393</v>
      </c>
    </row>
    <row r="11" spans="1:8" x14ac:dyDescent="0.35">
      <c r="A11" s="5">
        <v>8</v>
      </c>
      <c r="B11" s="5">
        <f t="shared" si="2"/>
        <v>50</v>
      </c>
      <c r="C11" s="5">
        <f t="shared" si="0"/>
        <v>3.384196810143416E-2</v>
      </c>
      <c r="D11" s="5">
        <f t="shared" si="4"/>
        <v>0.27073574481147328</v>
      </c>
      <c r="E11" s="5">
        <f t="shared" si="1"/>
        <v>2145.0241473140336</v>
      </c>
    </row>
    <row r="12" spans="1:8" x14ac:dyDescent="0.35">
      <c r="A12" s="5">
        <v>9</v>
      </c>
      <c r="B12" s="5">
        <f t="shared" si="2"/>
        <v>50</v>
      </c>
      <c r="C12" s="5">
        <f t="shared" si="0"/>
        <v>3.2230445810889657E-2</v>
      </c>
      <c r="D12" s="5">
        <f t="shared" si="4"/>
        <v>0.29007401229800689</v>
      </c>
      <c r="E12" s="5">
        <f t="shared" si="1"/>
        <v>2582.3940140681652</v>
      </c>
    </row>
    <row r="13" spans="1:8" x14ac:dyDescent="0.35">
      <c r="A13" s="5">
        <v>10</v>
      </c>
      <c r="B13" s="5">
        <f>(1+H$1)*H$3</f>
        <v>1050</v>
      </c>
      <c r="C13" s="5">
        <f t="shared" si="0"/>
        <v>0.6446089162177927</v>
      </c>
      <c r="D13" s="5">
        <f t="shared" si="4"/>
        <v>6.4460891621779268</v>
      </c>
      <c r="E13" s="5">
        <f t="shared" si="1"/>
        <v>3032.6532985631457</v>
      </c>
    </row>
    <row r="14" spans="1:8" x14ac:dyDescent="0.35">
      <c r="A14" s="5" t="s">
        <v>9</v>
      </c>
      <c r="B14" s="5"/>
      <c r="C14" s="5"/>
      <c r="D14" s="7">
        <f>SUM(D4:D13)</f>
        <v>8.1078216756439989</v>
      </c>
      <c r="E14" s="7">
        <f>SUM(E4:E13)</f>
        <v>13064.363202508408</v>
      </c>
    </row>
    <row r="16" spans="1:8" x14ac:dyDescent="0.35">
      <c r="A16" s="1" t="s">
        <v>0</v>
      </c>
      <c r="B16" s="2">
        <f>IRR(B3:B13)</f>
        <v>5.0000000000000711E-2</v>
      </c>
      <c r="H16" s="3"/>
    </row>
    <row r="17" spans="1:8" x14ac:dyDescent="0.35">
      <c r="A17" s="1" t="s">
        <v>1</v>
      </c>
      <c r="B17" s="1">
        <f>D14</f>
        <v>8.1078216756439989</v>
      </c>
      <c r="H17" s="3"/>
    </row>
    <row r="18" spans="1:8" x14ac:dyDescent="0.35">
      <c r="A18" s="1" t="s">
        <v>10</v>
      </c>
      <c r="B18" s="1">
        <f>B17/(1+B16)</f>
        <v>7.7217349291847555</v>
      </c>
      <c r="H18" s="3"/>
    </row>
    <row r="19" spans="1:8" x14ac:dyDescent="0.35">
      <c r="A19" s="1" t="s">
        <v>4</v>
      </c>
      <c r="B19" s="1">
        <f>(H4^2*H3*EXP(-B16*H4)+E14)/H2</f>
        <v>73.717429173771322</v>
      </c>
    </row>
    <row r="20" spans="1:8" x14ac:dyDescent="0.35">
      <c r="A20" s="1" t="s">
        <v>11</v>
      </c>
      <c r="B20" s="8">
        <f>-B17*0.005</f>
        <v>-4.0539108378219994E-2</v>
      </c>
    </row>
    <row r="21" spans="1:8" x14ac:dyDescent="0.35">
      <c r="A21" s="1" t="s">
        <v>13</v>
      </c>
      <c r="B21" s="8">
        <f>-B18*0.005</f>
        <v>-3.8608674645923775E-2</v>
      </c>
    </row>
    <row r="22" spans="1:8" x14ac:dyDescent="0.35">
      <c r="A22" s="1" t="s">
        <v>12</v>
      </c>
      <c r="B22" s="8">
        <f>-B17*0.005+0.5*B19*0.005^2</f>
        <v>-3.9617640513547853E-2</v>
      </c>
    </row>
    <row r="23" spans="1:8" x14ac:dyDescent="0.35">
      <c r="A23" s="1" t="s">
        <v>14</v>
      </c>
      <c r="B23" s="8">
        <f>('10y (2)'!H2-'10y'!H2)/'10y'!H2</f>
        <v>-3.7999999999999999E-2</v>
      </c>
    </row>
  </sheetData>
  <mergeCells count="5">
    <mergeCell ref="A1:A2"/>
    <mergeCell ref="B1:B2"/>
    <mergeCell ref="D1:D2"/>
    <mergeCell ref="C1:C2"/>
    <mergeCell ref="E1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C18" sqref="C18"/>
    </sheetView>
  </sheetViews>
  <sheetFormatPr defaultRowHeight="14.5" x14ac:dyDescent="0.35"/>
  <cols>
    <col min="1" max="1" width="66.26953125" bestFit="1" customWidth="1"/>
    <col min="2" max="2" width="9.54296875" customWidth="1"/>
    <col min="3" max="3" width="19.7265625" customWidth="1"/>
    <col min="5" max="5" width="14.7265625" bestFit="1" customWidth="1"/>
  </cols>
  <sheetData>
    <row r="1" spans="1:8" x14ac:dyDescent="0.35">
      <c r="A1" s="9" t="s">
        <v>8</v>
      </c>
      <c r="B1" s="11" t="s">
        <v>7</v>
      </c>
      <c r="C1" s="13"/>
      <c r="D1" s="13"/>
      <c r="E1" s="13"/>
      <c r="G1" t="s">
        <v>2</v>
      </c>
      <c r="H1" s="4">
        <v>0.05</v>
      </c>
    </row>
    <row r="2" spans="1:8" x14ac:dyDescent="0.35">
      <c r="A2" s="10"/>
      <c r="B2" s="12"/>
      <c r="C2" s="14"/>
      <c r="D2" s="14"/>
      <c r="E2" s="14"/>
      <c r="G2" t="s">
        <v>3</v>
      </c>
      <c r="H2">
        <v>962</v>
      </c>
    </row>
    <row r="3" spans="1:8" x14ac:dyDescent="0.35">
      <c r="A3" s="5"/>
      <c r="B3" s="6">
        <f>-H2</f>
        <v>-962</v>
      </c>
      <c r="C3" s="5"/>
      <c r="D3" s="5"/>
      <c r="E3" s="5"/>
      <c r="G3" t="s">
        <v>6</v>
      </c>
      <c r="H3">
        <v>1000</v>
      </c>
    </row>
    <row r="4" spans="1:8" x14ac:dyDescent="0.35">
      <c r="A4" s="5">
        <v>1</v>
      </c>
      <c r="B4" s="5">
        <f>H$1*H$3</f>
        <v>50</v>
      </c>
      <c r="C4" s="5">
        <f t="shared" ref="C4:C13" si="0">1/H$2*B4/(1+B$16)^A4</f>
        <v>4.9263472204622419E-2</v>
      </c>
      <c r="D4" s="5">
        <f>A4*C4</f>
        <v>4.9263472204622419E-2</v>
      </c>
      <c r="E4" s="5">
        <f t="shared" ref="E4:E13" si="1">A4^2*H$1*H$3*EXP(-B$16*A4)</f>
        <v>47.322250864846424</v>
      </c>
      <c r="G4" t="s">
        <v>5</v>
      </c>
      <c r="H4">
        <f>MAX(A4:A13)</f>
        <v>10</v>
      </c>
    </row>
    <row r="5" spans="1:8" x14ac:dyDescent="0.35">
      <c r="A5" s="5">
        <v>2</v>
      </c>
      <c r="B5" s="5">
        <f t="shared" ref="B5:B12" si="2">H$1*H$3</f>
        <v>50</v>
      </c>
      <c r="C5" s="5">
        <f t="shared" si="0"/>
        <v>4.6693357705933844E-2</v>
      </c>
      <c r="D5" s="5">
        <f t="shared" ref="D5:D13" si="3">A5*C5</f>
        <v>9.3386715411867688E-2</v>
      </c>
      <c r="E5" s="5">
        <f t="shared" si="1"/>
        <v>179.15163415323664</v>
      </c>
    </row>
    <row r="6" spans="1:8" x14ac:dyDescent="0.35">
      <c r="A6" s="5">
        <v>3</v>
      </c>
      <c r="B6" s="5">
        <f t="shared" si="2"/>
        <v>50</v>
      </c>
      <c r="C6" s="5">
        <f t="shared" si="0"/>
        <v>4.4257328123325342E-2</v>
      </c>
      <c r="D6" s="5">
        <f t="shared" si="3"/>
        <v>0.13277198436997603</v>
      </c>
      <c r="E6" s="5">
        <f t="shared" si="1"/>
        <v>381.50363584109942</v>
      </c>
    </row>
    <row r="7" spans="1:8" x14ac:dyDescent="0.35">
      <c r="A7" s="5">
        <v>4</v>
      </c>
      <c r="B7" s="5">
        <f t="shared" si="2"/>
        <v>50</v>
      </c>
      <c r="C7" s="5">
        <f t="shared" si="0"/>
        <v>4.194838814015657E-2</v>
      </c>
      <c r="D7" s="5">
        <f t="shared" si="3"/>
        <v>0.16779355256062628</v>
      </c>
      <c r="E7" s="5">
        <f t="shared" si="1"/>
        <v>641.90616039550298</v>
      </c>
    </row>
    <row r="8" spans="1:8" x14ac:dyDescent="0.35">
      <c r="A8" s="5">
        <v>5</v>
      </c>
      <c r="B8" s="5">
        <f t="shared" si="2"/>
        <v>50</v>
      </c>
      <c r="C8" s="5">
        <f t="shared" si="0"/>
        <v>3.9759907391016112E-2</v>
      </c>
      <c r="D8" s="5">
        <f t="shared" si="3"/>
        <v>0.19879953695508057</v>
      </c>
      <c r="E8" s="5">
        <f t="shared" si="1"/>
        <v>949.26388606019816</v>
      </c>
    </row>
    <row r="9" spans="1:8" x14ac:dyDescent="0.35">
      <c r="A9" s="5">
        <v>6</v>
      </c>
      <c r="B9" s="5">
        <f t="shared" si="2"/>
        <v>50</v>
      </c>
      <c r="C9" s="5">
        <f t="shared" si="0"/>
        <v>3.768560142192575E-2</v>
      </c>
      <c r="D9" s="5">
        <f t="shared" si="3"/>
        <v>0.22611360853155449</v>
      </c>
      <c r="E9" s="5">
        <f t="shared" si="1"/>
        <v>1293.7335480886952</v>
      </c>
    </row>
    <row r="10" spans="1:8" x14ac:dyDescent="0.35">
      <c r="A10" s="5">
        <v>7</v>
      </c>
      <c r="B10" s="5">
        <f t="shared" si="2"/>
        <v>50</v>
      </c>
      <c r="C10" s="5">
        <f t="shared" si="0"/>
        <v>3.5719513643866094E-2</v>
      </c>
      <c r="D10" s="5">
        <f t="shared" si="3"/>
        <v>0.25003659550706264</v>
      </c>
      <c r="E10" s="5">
        <f t="shared" si="1"/>
        <v>1666.609329017296</v>
      </c>
    </row>
    <row r="11" spans="1:8" x14ac:dyDescent="0.35">
      <c r="A11" s="5">
        <v>8</v>
      </c>
      <c r="B11" s="5">
        <f t="shared" si="2"/>
        <v>50</v>
      </c>
      <c r="C11" s="5">
        <f t="shared" si="0"/>
        <v>3.3855998227801068E-2</v>
      </c>
      <c r="D11" s="5">
        <f t="shared" si="3"/>
        <v>0.27084798582240854</v>
      </c>
      <c r="E11" s="5">
        <f t="shared" si="1"/>
        <v>2060.217593768486</v>
      </c>
    </row>
    <row r="12" spans="1:8" x14ac:dyDescent="0.35">
      <c r="A12" s="5">
        <v>9</v>
      </c>
      <c r="B12" s="5">
        <f t="shared" si="2"/>
        <v>50</v>
      </c>
      <c r="C12" s="5">
        <f t="shared" si="0"/>
        <v>3.2089703892082655E-2</v>
      </c>
      <c r="D12" s="5">
        <f t="shared" si="3"/>
        <v>0.28880733502874389</v>
      </c>
      <c r="E12" s="5">
        <f t="shared" si="1"/>
        <v>2467.820262027215</v>
      </c>
    </row>
    <row r="13" spans="1:8" x14ac:dyDescent="0.35">
      <c r="A13" s="5">
        <v>10</v>
      </c>
      <c r="B13" s="5">
        <f>(1+H$1)*H$3</f>
        <v>1050</v>
      </c>
      <c r="C13" s="5">
        <f t="shared" si="0"/>
        <v>0.63872672924926932</v>
      </c>
      <c r="D13" s="5">
        <f t="shared" si="3"/>
        <v>6.3872672924926928</v>
      </c>
      <c r="E13" s="5">
        <f t="shared" si="1"/>
        <v>2883.5261612099484</v>
      </c>
    </row>
    <row r="14" spans="1:8" x14ac:dyDescent="0.35">
      <c r="A14" s="5" t="s">
        <v>9</v>
      </c>
      <c r="B14" s="5"/>
      <c r="C14" s="5"/>
      <c r="D14" s="7">
        <f>SUM(D4:D13)</f>
        <v>8.0650880788846351</v>
      </c>
      <c r="E14" s="7">
        <f>SUM(E4:E13)</f>
        <v>12571.054461426524</v>
      </c>
    </row>
    <row r="16" spans="1:8" x14ac:dyDescent="0.35">
      <c r="A16" s="1" t="s">
        <v>0</v>
      </c>
      <c r="B16" s="2">
        <f>IRR(B3:B13)</f>
        <v>5.5042400567435701E-2</v>
      </c>
      <c r="H16" s="3"/>
    </row>
    <row r="17" spans="1:8" x14ac:dyDescent="0.35">
      <c r="A17" s="1" t="s">
        <v>1</v>
      </c>
      <c r="B17" s="1">
        <f>D14</f>
        <v>8.0650880788846351</v>
      </c>
      <c r="H17" s="3"/>
    </row>
    <row r="18" spans="1:8" x14ac:dyDescent="0.35">
      <c r="A18" s="1" t="s">
        <v>10</v>
      </c>
      <c r="B18" s="1">
        <f>B17/(1+B16)</f>
        <v>7.6443260238138029</v>
      </c>
      <c r="H18" s="3"/>
    </row>
    <row r="19" spans="1:8" x14ac:dyDescent="0.35">
      <c r="A19" s="1" t="s">
        <v>4</v>
      </c>
      <c r="B19" s="1">
        <f>(H4^2*H3*EXP(-B16*H4)+E14)/H2</f>
        <v>73.016193020400721</v>
      </c>
    </row>
    <row r="20" spans="1:8" x14ac:dyDescent="0.35">
      <c r="A20" s="1" t="s">
        <v>11</v>
      </c>
      <c r="B20" s="1">
        <f>-B17*0.005</f>
        <v>-4.0325440394423179E-2</v>
      </c>
    </row>
    <row r="21" spans="1:8" x14ac:dyDescent="0.35">
      <c r="A21" s="1" t="s">
        <v>13</v>
      </c>
      <c r="B21" s="1">
        <f>-B18*0.005</f>
        <v>-3.8221630119069018E-2</v>
      </c>
    </row>
    <row r="22" spans="1:8" x14ac:dyDescent="0.35">
      <c r="A22" s="1" t="s">
        <v>12</v>
      </c>
      <c r="B22" s="1">
        <f>-B17*0.005+0.5*B19*0.005^2</f>
        <v>-3.9412737981668167E-2</v>
      </c>
    </row>
    <row r="23" spans="1:8" x14ac:dyDescent="0.35">
      <c r="A23" s="1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10y</vt:lpstr>
      <vt:lpstr>10y (2)</vt:lpstr>
    </vt:vector>
  </TitlesOfParts>
  <Company>CEMG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Barros Luís</dc:creator>
  <cp:lastModifiedBy>Jorge Barros Luís</cp:lastModifiedBy>
  <dcterms:created xsi:type="dcterms:W3CDTF">2016-10-05T16:01:08Z</dcterms:created>
  <dcterms:modified xsi:type="dcterms:W3CDTF">2024-10-01T23:22:15Z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56dabd-1ab2-455c-ac5f-fbfcf45fdb51_Enabled">
    <vt:lpwstr>true</vt:lpwstr>
  </property>
  <property fmtid="{D5CDD505-2E9C-101B-9397-08002B2CF9AE}" pid="3" name="MSIP_Label_2756dabd-1ab2-455c-ac5f-fbfcf45fdb51_SetDate">
    <vt:lpwstr>2023-10-11T15:16:50Z</vt:lpwstr>
  </property>
  <property fmtid="{D5CDD505-2E9C-101B-9397-08002B2CF9AE}" pid="4" name="MSIP_Label_2756dabd-1ab2-455c-ac5f-fbfcf45fdb51_Method">
    <vt:lpwstr>Privileged</vt:lpwstr>
  </property>
  <property fmtid="{D5CDD505-2E9C-101B-9397-08002B2CF9AE}" pid="5" name="MSIP_Label_2756dabd-1ab2-455c-ac5f-fbfcf45fdb51_Name">
    <vt:lpwstr>2756dabd-1ab2-455c-ac5f-fbfcf45fdb51</vt:lpwstr>
  </property>
  <property fmtid="{D5CDD505-2E9C-101B-9397-08002B2CF9AE}" pid="6" name="MSIP_Label_2756dabd-1ab2-455c-ac5f-fbfcf45fdb51_SiteId">
    <vt:lpwstr>0f172980-1261-4323-ab7a-c89b472843d7</vt:lpwstr>
  </property>
  <property fmtid="{D5CDD505-2E9C-101B-9397-08002B2CF9AE}" pid="7" name="MSIP_Label_2756dabd-1ab2-455c-ac5f-fbfcf45fdb51_ActionId">
    <vt:lpwstr>69764aa8-3b33-4042-a80c-36f3e31cdddd</vt:lpwstr>
  </property>
  <property fmtid="{D5CDD505-2E9C-101B-9397-08002B2CF9AE}" pid="8" name="MSIP_Label_2756dabd-1ab2-455c-ac5f-fbfcf45fdb51_ContentBits">
    <vt:lpwstr>0</vt:lpwstr>
  </property>
</Properties>
</file>