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quelgaspar/Dropbox/TEACHING/FMI_2024/"/>
    </mc:Choice>
  </mc:AlternateContent>
  <xr:revisionPtr revIDLastSave="0" documentId="13_ncr:1_{0EB25390-36C6-8B4C-9FD1-66A1D93E474C}" xr6:coauthVersionLast="47" xr6:coauthVersionMax="47" xr10:uidLastSave="{00000000-0000-0000-0000-000000000000}"/>
  <bookViews>
    <workbookView xWindow="18720" yWindow="500" windowWidth="32480" windowHeight="28300" xr2:uid="{EEFEEEF1-8FB1-1048-A0C5-DF9B4C7F3BCA}"/>
  </bookViews>
  <sheets>
    <sheet name="Sheet1" sheetId="1" r:id="rId1"/>
  </sheets>
  <definedNames>
    <definedName name="solver_adj" localSheetId="0" hidden="1">Sheet1!$C$107:$C$109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Sheet1!$C$111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Sheet1!$F$110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F106" i="1" a="1"/>
  <c r="F106" i="1" s="1"/>
  <c r="F107" i="1" a="1"/>
  <c r="F107" i="1" s="1"/>
  <c r="F108" i="1" s="1"/>
  <c r="C111" i="1"/>
  <c r="D21" i="1" a="1"/>
  <c r="D21" i="1" s="1"/>
  <c r="F21" i="1" a="1"/>
  <c r="F21" i="1" s="1"/>
  <c r="L9" i="1"/>
  <c r="L10" i="1"/>
  <c r="L11" i="1"/>
  <c r="L12" i="1"/>
  <c r="L13" i="1"/>
  <c r="L14" i="1"/>
  <c r="L15" i="1"/>
  <c r="L16" i="1"/>
  <c r="L17" i="1"/>
  <c r="L18" i="1"/>
  <c r="L8" i="1"/>
  <c r="E21" i="1" a="1"/>
  <c r="E21" i="1" s="1"/>
  <c r="K9" i="1"/>
  <c r="K10" i="1"/>
  <c r="K11" i="1"/>
  <c r="K12" i="1"/>
  <c r="K13" i="1"/>
  <c r="K14" i="1"/>
  <c r="K15" i="1"/>
  <c r="K16" i="1"/>
  <c r="K17" i="1"/>
  <c r="K18" i="1"/>
  <c r="K8" i="1"/>
  <c r="F57" i="1"/>
  <c r="E57" i="1"/>
  <c r="B9" i="1"/>
  <c r="B10" i="1"/>
  <c r="B11" i="1"/>
  <c r="B12" i="1"/>
  <c r="B13" i="1"/>
  <c r="B14" i="1"/>
  <c r="B15" i="1"/>
  <c r="B16" i="1"/>
  <c r="B17" i="1"/>
  <c r="B18" i="1"/>
  <c r="B8" i="1"/>
  <c r="F20" i="1" s="1" a="1"/>
  <c r="F20" i="1" s="1"/>
  <c r="D12" i="1"/>
  <c r="G9" i="1"/>
  <c r="G10" i="1"/>
  <c r="G11" i="1"/>
  <c r="G12" i="1"/>
  <c r="G13" i="1"/>
  <c r="H13" i="1" s="1"/>
  <c r="G14" i="1"/>
  <c r="G15" i="1"/>
  <c r="H15" i="1" s="1"/>
  <c r="G16" i="1"/>
  <c r="G17" i="1"/>
  <c r="H17" i="1" s="1"/>
  <c r="G18" i="1"/>
  <c r="H18" i="1" s="1"/>
  <c r="G8" i="1"/>
  <c r="F19" i="1"/>
  <c r="E19" i="1"/>
  <c r="D18" i="1"/>
  <c r="D15" i="1"/>
  <c r="D14" i="1"/>
  <c r="D10" i="1"/>
  <c r="D57" i="1" s="1"/>
  <c r="F110" i="1" l="1"/>
  <c r="D22" i="1"/>
  <c r="D95" i="1"/>
  <c r="F97" i="1"/>
  <c r="F22" i="1"/>
  <c r="E22" i="1"/>
  <c r="E96" i="1"/>
  <c r="J10" i="1"/>
  <c r="J17" i="1"/>
  <c r="J16" i="1"/>
  <c r="J12" i="1"/>
  <c r="F75" i="1"/>
  <c r="F83" i="1"/>
  <c r="J15" i="1"/>
  <c r="J11" i="1"/>
  <c r="E20" i="1" a="1"/>
  <c r="E20" i="1" s="1"/>
  <c r="E83" i="1" s="1"/>
  <c r="D20" i="1" a="1"/>
  <c r="D20" i="1" s="1"/>
  <c r="J8" i="1"/>
  <c r="H9" i="1"/>
  <c r="H16" i="1"/>
  <c r="H12" i="1"/>
  <c r="H11" i="1"/>
  <c r="H14" i="1"/>
  <c r="H10" i="1"/>
  <c r="F29" i="1" a="1"/>
  <c r="F29" i="1" s="1"/>
  <c r="D19" i="1"/>
  <c r="H8" i="1"/>
  <c r="D29" i="1" a="1"/>
  <c r="D29" i="1" s="1"/>
  <c r="E29" i="1" a="1"/>
  <c r="E29" i="1" s="1"/>
  <c r="D83" i="1" l="1"/>
  <c r="D75" i="1"/>
  <c r="J9" i="1"/>
  <c r="J14" i="1"/>
  <c r="J13" i="1"/>
  <c r="J18" i="1"/>
  <c r="E47" i="1" a="1"/>
  <c r="E47" i="1" s="1"/>
  <c r="F47" i="1" a="1"/>
  <c r="F47" i="1" s="1"/>
  <c r="D47" i="1" a="1"/>
  <c r="D4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<sst xmlns="http://schemas.openxmlformats.org/spreadsheetml/2006/main" count="102" uniqueCount="67">
  <si>
    <t>Computer Assignment 3</t>
  </si>
  <si>
    <t>P=</t>
  </si>
  <si>
    <t>W</t>
  </si>
  <si>
    <t>P_A</t>
  </si>
  <si>
    <t>P_B</t>
  </si>
  <si>
    <t>P_C</t>
  </si>
  <si>
    <t>(a)</t>
  </si>
  <si>
    <t>U(W)=</t>
  </si>
  <si>
    <t>W^2</t>
  </si>
  <si>
    <t>E(U(W))</t>
  </si>
  <si>
    <t>A</t>
  </si>
  <si>
    <t>B</t>
  </si>
  <si>
    <t>C</t>
  </si>
  <si>
    <t>U(W)</t>
  </si>
  <si>
    <t>A,B and C as alternatives</t>
  </si>
  <si>
    <t>ranking</t>
  </si>
  <si>
    <t>C&gt;A&gt;B</t>
  </si>
  <si>
    <t>(i)</t>
  </si>
  <si>
    <t>(ii)</t>
  </si>
  <si>
    <t>U(6)= h_6 U(20)</t>
  </si>
  <si>
    <t>U(W) =h U(20)</t>
  </si>
  <si>
    <t>h</t>
  </si>
  <si>
    <t>P(W=20)</t>
  </si>
  <si>
    <t>U(W)= h U(20) + (1-h) U(0)</t>
  </si>
  <si>
    <t>(b)</t>
  </si>
  <si>
    <t>R</t>
  </si>
  <si>
    <t>Determine R based upon W</t>
  </si>
  <si>
    <t>(c )</t>
  </si>
  <si>
    <t>Roy</t>
  </si>
  <si>
    <t>RL=</t>
  </si>
  <si>
    <t>P(R&lt;=10%)</t>
  </si>
  <si>
    <t>Kataoka</t>
  </si>
  <si>
    <t>alpha=</t>
  </si>
  <si>
    <t>max RL</t>
  </si>
  <si>
    <t>A&gt;C&gt;B</t>
  </si>
  <si>
    <t>(iii)</t>
  </si>
  <si>
    <t>Telser</t>
  </si>
  <si>
    <t>rest.</t>
  </si>
  <si>
    <t>OK</t>
  </si>
  <si>
    <t>NOT OK</t>
  </si>
  <si>
    <t>Rbar</t>
  </si>
  <si>
    <t>ranking:</t>
  </si>
  <si>
    <t>A&gt;C</t>
  </si>
  <si>
    <t>B does not verify the restriction.</t>
  </si>
  <si>
    <t>(d)</t>
  </si>
  <si>
    <t>Risk neutral investor</t>
  </si>
  <si>
    <t>he does not care about anything other than expected returns.</t>
  </si>
  <si>
    <t>(e)</t>
  </si>
  <si>
    <t>HW: To be done!</t>
  </si>
  <si>
    <t>2.</t>
  </si>
  <si>
    <t>Consider combinations of A,B and C</t>
  </si>
  <si>
    <t>V</t>
  </si>
  <si>
    <t>(RA- RbarA)^2</t>
  </si>
  <si>
    <t>Variance</t>
  </si>
  <si>
    <t>sigma</t>
  </si>
  <si>
    <t>(RB- RbarB)^2</t>
  </si>
  <si>
    <t>(RC- RbarC)^2</t>
  </si>
  <si>
    <t>U(W)=4W-0,1W^2</t>
  </si>
  <si>
    <t>X</t>
  </si>
  <si>
    <t>sigma^2</t>
  </si>
  <si>
    <t xml:space="preserve">sigma </t>
  </si>
  <si>
    <t>RTF</t>
  </si>
  <si>
    <t>U'(W)= 4-0,2W</t>
  </si>
  <si>
    <t>U''(W)=-0,2</t>
  </si>
  <si>
    <t>RRA (10)=</t>
  </si>
  <si>
    <t>(ii)-(iii)</t>
  </si>
  <si>
    <t>To be done!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</si>
</sst>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9" fontId="0" fillId="0" borderId="0" xfId="0" applyNumberFormat="1"/>
    <xf numFmtId="0" fontId="2" fillId="0" borderId="0" xfId="0" applyFont="1"/>
    <xf numFmtId="0" fontId="4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325120</xdr:colOff>
      <xdr:row>34</xdr:row>
      <xdr:rowOff>101600</xdr:rowOff>
    </xdr:from>
    <xdr:to>
      <xdr:col>2</xdr:col>
      <xdr:colOff>721360</xdr:colOff>
      <xdr:row>38</xdr:row>
      <xdr:rowOff>71120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25C50F9-DC27-89E4-C323-B44E30F7B2EE}"/>
            </a:ext>
          </a:extLst>
        </xdr:cNvPr>
        <xdr:cNvCxnSpPr/>
      </xdr:nvCxnSpPr>
      <xdr:spPr>
        <a:xfrm flipV="1">
          <a:off x="1148080" y="6421120"/>
          <a:ext cx="1219200" cy="782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335280</xdr:colOff>
      <xdr:row>38</xdr:row>
      <xdr:rowOff>60960</xdr:rowOff>
    </xdr:from>
    <xdr:to>
      <xdr:col>3</xdr:col>
      <xdr:colOff>0</xdr:colOff>
      <xdr:row>39</xdr:row>
      <xdr:rowOff>182880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0B0182D-8CF4-4948-9296-309B65A686F1}"/>
            </a:ext>
          </a:extLst>
        </xdr:cNvPr>
        <xdr:cNvCxnSpPr/>
      </xdr:nvCxnSpPr>
      <xdr:spPr>
        <a:xfrm>
          <a:off x="1158240" y="7193280"/>
          <a:ext cx="1310640" cy="325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738A-131A-0B4B-8FA0-73D254828AB1}">
  <dimension ref="A2:L114"/>
  <sheetViews>
    <sheetView tabSelected="1" topLeftCell="A87" zoomScale="125" zoomScaleNormal="125" workbookViewId="0">
      <selection activeCell="H7" sqref="H6:L7"/>
    </sheetView>
  </sheetViews>
  <sheetFormatPr baseColWidth="10" defaultRowHeight="16" x14ac:dyDescent="0.2"/>
  <cols>
    <col min="10" max="10" width="13" bestFit="1" customWidth="1"/>
  </cols>
  <sheetData>
    <row r="2" spans="2:12" ht="21" x14ac:dyDescent="0.25">
      <c r="B2" s="7" t="s">
        <v>0</v>
      </c>
    </row>
    <row r="4" spans="2:12" x14ac:dyDescent="0.2">
      <c r="B4" t="s">
        <v>1</v>
      </c>
      <c r="C4">
        <v>10</v>
      </c>
    </row>
    <row r="7" spans="2:12" x14ac:dyDescent="0.2">
      <c r="B7" t="s">
        <v>25</v>
      </c>
      <c r="C7" s="1" t="s">
        <v>2</v>
      </c>
      <c r="D7" s="1" t="s">
        <v>3</v>
      </c>
      <c r="E7" s="1" t="s">
        <v>4</v>
      </c>
      <c r="F7" s="1" t="s">
        <v>5</v>
      </c>
      <c r="G7" t="s">
        <v>13</v>
      </c>
      <c r="H7" t="s">
        <v>21</v>
      </c>
      <c r="J7" t="s">
        <v>52</v>
      </c>
      <c r="K7" t="s">
        <v>55</v>
      </c>
      <c r="L7" t="s">
        <v>56</v>
      </c>
    </row>
    <row r="8" spans="2:12" x14ac:dyDescent="0.2">
      <c r="B8">
        <f>(C8-$C$4)/$C$4</f>
        <v>-1</v>
      </c>
      <c r="C8" s="1">
        <v>0</v>
      </c>
      <c r="D8" s="1">
        <v>0</v>
      </c>
      <c r="E8" s="1">
        <v>0</v>
      </c>
      <c r="F8" s="1">
        <v>0</v>
      </c>
      <c r="G8">
        <f>$C$26*C8+$E$26*C8^2</f>
        <v>0</v>
      </c>
      <c r="H8">
        <f>G8/$G$18</f>
        <v>0</v>
      </c>
      <c r="J8">
        <f>(B8-$D$20)^2</f>
        <v>1.997511111111111</v>
      </c>
      <c r="K8">
        <f>(B8-$E$20)^2</f>
        <v>1.1449</v>
      </c>
      <c r="L8">
        <f>(B8-$F$20)^2</f>
        <v>1.9881000000000004</v>
      </c>
    </row>
    <row r="9" spans="2:12" x14ac:dyDescent="0.2">
      <c r="B9">
        <f t="shared" ref="B9:B18" si="0">(C9-$C$4)/$C$4</f>
        <v>-0.5</v>
      </c>
      <c r="C9" s="1">
        <v>5</v>
      </c>
      <c r="D9" s="1">
        <v>0</v>
      </c>
      <c r="E9" s="1">
        <v>0.4</v>
      </c>
      <c r="F9" s="1">
        <v>0</v>
      </c>
      <c r="G9">
        <f t="shared" ref="G9:G18" si="1">$C$26*C9+$E$26*C9^2</f>
        <v>17.5</v>
      </c>
      <c r="H9">
        <f>G9/$G$18</f>
        <v>0.4375</v>
      </c>
      <c r="J9">
        <f t="shared" ref="J9:J18" si="2">(B9-$D$20)^2</f>
        <v>0.8341777777777778</v>
      </c>
      <c r="K9">
        <f t="shared" ref="K9:K18" si="3">(B9-$E$20)^2</f>
        <v>0.32490000000000008</v>
      </c>
      <c r="L9">
        <f t="shared" ref="L9:L18" si="4">(B9-$F$20)^2</f>
        <v>0.82810000000000006</v>
      </c>
    </row>
    <row r="10" spans="2:12" x14ac:dyDescent="0.2">
      <c r="B10">
        <f t="shared" si="0"/>
        <v>-0.4</v>
      </c>
      <c r="C10" s="1">
        <v>6</v>
      </c>
      <c r="D10" s="1">
        <f>2/15</f>
        <v>0.13333333333333333</v>
      </c>
      <c r="E10" s="1">
        <v>0</v>
      </c>
      <c r="F10" s="1">
        <v>0</v>
      </c>
      <c r="G10">
        <f t="shared" si="1"/>
        <v>20.399999999999999</v>
      </c>
      <c r="H10">
        <f t="shared" ref="H10:H18" si="5">G10/$G$18</f>
        <v>0.51</v>
      </c>
      <c r="J10">
        <f t="shared" si="2"/>
        <v>0.66151111111111116</v>
      </c>
      <c r="K10">
        <f t="shared" si="3"/>
        <v>0.22090000000000004</v>
      </c>
      <c r="L10">
        <f t="shared" si="4"/>
        <v>0.65610000000000013</v>
      </c>
    </row>
    <row r="11" spans="2:12" x14ac:dyDescent="0.2">
      <c r="B11">
        <f t="shared" si="0"/>
        <v>-0.2</v>
      </c>
      <c r="C11" s="1">
        <v>8</v>
      </c>
      <c r="D11" s="1">
        <v>0</v>
      </c>
      <c r="E11" s="1">
        <v>0</v>
      </c>
      <c r="F11" s="1">
        <v>0.1</v>
      </c>
      <c r="G11">
        <f t="shared" si="1"/>
        <v>25.6</v>
      </c>
      <c r="H11">
        <f t="shared" si="5"/>
        <v>0.64</v>
      </c>
      <c r="J11">
        <f t="shared" si="2"/>
        <v>0.37617777777777772</v>
      </c>
      <c r="K11">
        <f t="shared" si="3"/>
        <v>7.2900000000000006E-2</v>
      </c>
      <c r="L11">
        <f t="shared" si="4"/>
        <v>0.3721000000000001</v>
      </c>
    </row>
    <row r="12" spans="2:12" x14ac:dyDescent="0.2">
      <c r="B12">
        <f t="shared" si="0"/>
        <v>0</v>
      </c>
      <c r="C12" s="1">
        <v>10</v>
      </c>
      <c r="D12" s="1">
        <f>2/15</f>
        <v>0.13333333333333333</v>
      </c>
      <c r="E12" s="1">
        <v>0.3</v>
      </c>
      <c r="F12" s="1">
        <v>0</v>
      </c>
      <c r="G12">
        <f t="shared" si="1"/>
        <v>30</v>
      </c>
      <c r="H12">
        <f t="shared" si="5"/>
        <v>0.75</v>
      </c>
      <c r="J12">
        <f t="shared" si="2"/>
        <v>0.17084444444444444</v>
      </c>
      <c r="K12">
        <f t="shared" si="3"/>
        <v>4.9000000000000007E-3</v>
      </c>
      <c r="L12">
        <f t="shared" si="4"/>
        <v>0.16810000000000003</v>
      </c>
    </row>
    <row r="13" spans="2:12" x14ac:dyDescent="0.2">
      <c r="B13">
        <f t="shared" si="0"/>
        <v>0.2</v>
      </c>
      <c r="C13" s="1">
        <v>12</v>
      </c>
      <c r="D13" s="1">
        <v>0</v>
      </c>
      <c r="E13" s="1">
        <v>0</v>
      </c>
      <c r="F13" s="1">
        <v>0.4</v>
      </c>
      <c r="G13">
        <f t="shared" si="1"/>
        <v>33.6</v>
      </c>
      <c r="H13">
        <f t="shared" si="5"/>
        <v>0.84000000000000008</v>
      </c>
      <c r="J13">
        <f t="shared" si="2"/>
        <v>4.5511111111111106E-2</v>
      </c>
      <c r="K13">
        <f t="shared" si="3"/>
        <v>1.6900000000000002E-2</v>
      </c>
      <c r="L13">
        <f t="shared" si="4"/>
        <v>4.4100000000000007E-2</v>
      </c>
    </row>
    <row r="14" spans="2:12" x14ac:dyDescent="0.2">
      <c r="B14">
        <f t="shared" si="0"/>
        <v>0.4</v>
      </c>
      <c r="C14" s="1">
        <v>14</v>
      </c>
      <c r="D14" s="1">
        <f>4/15</f>
        <v>0.26666666666666666</v>
      </c>
      <c r="E14" s="1">
        <v>0</v>
      </c>
      <c r="F14" s="1">
        <v>0</v>
      </c>
      <c r="G14">
        <f t="shared" si="1"/>
        <v>36.4</v>
      </c>
      <c r="H14">
        <f t="shared" si="5"/>
        <v>0.90999999999999992</v>
      </c>
      <c r="J14">
        <f t="shared" si="2"/>
        <v>1.7777777777777711E-4</v>
      </c>
      <c r="K14">
        <f t="shared" si="3"/>
        <v>0.10890000000000001</v>
      </c>
      <c r="L14">
        <f t="shared" si="4"/>
        <v>1.0000000000000018E-4</v>
      </c>
    </row>
    <row r="15" spans="2:12" x14ac:dyDescent="0.2">
      <c r="B15">
        <f t="shared" si="0"/>
        <v>0.6</v>
      </c>
      <c r="C15" s="1">
        <v>16</v>
      </c>
      <c r="D15" s="1">
        <f>4/15</f>
        <v>0.26666666666666666</v>
      </c>
      <c r="E15" s="1">
        <v>0</v>
      </c>
      <c r="F15" s="1">
        <v>0.25</v>
      </c>
      <c r="G15">
        <f t="shared" si="1"/>
        <v>38.4</v>
      </c>
      <c r="H15">
        <f t="shared" si="5"/>
        <v>0.96</v>
      </c>
      <c r="J15">
        <f t="shared" si="2"/>
        <v>3.4844444444444435E-2</v>
      </c>
      <c r="K15">
        <f t="shared" si="3"/>
        <v>0.28090000000000004</v>
      </c>
      <c r="L15">
        <f t="shared" si="4"/>
        <v>3.6099999999999979E-2</v>
      </c>
    </row>
    <row r="16" spans="2:12" x14ac:dyDescent="0.2">
      <c r="B16">
        <f t="shared" si="0"/>
        <v>0.8</v>
      </c>
      <c r="C16" s="1">
        <v>18</v>
      </c>
      <c r="D16" s="1">
        <v>0</v>
      </c>
      <c r="E16" s="1">
        <v>0</v>
      </c>
      <c r="F16" s="1">
        <v>0.25</v>
      </c>
      <c r="G16">
        <f t="shared" si="1"/>
        <v>39.6</v>
      </c>
      <c r="H16">
        <f t="shared" si="5"/>
        <v>0.99</v>
      </c>
      <c r="J16">
        <f t="shared" si="2"/>
        <v>0.14951111111111115</v>
      </c>
      <c r="K16">
        <f t="shared" si="3"/>
        <v>0.53289999999999993</v>
      </c>
      <c r="L16">
        <f t="shared" si="4"/>
        <v>0.15210000000000001</v>
      </c>
    </row>
    <row r="17" spans="1:12" x14ac:dyDescent="0.2">
      <c r="B17">
        <f t="shared" si="0"/>
        <v>0.9</v>
      </c>
      <c r="C17" s="1">
        <v>19</v>
      </c>
      <c r="D17" s="1">
        <v>0</v>
      </c>
      <c r="E17" s="1">
        <v>0.3</v>
      </c>
      <c r="F17" s="1">
        <v>0</v>
      </c>
      <c r="G17">
        <f t="shared" si="1"/>
        <v>39.9</v>
      </c>
      <c r="H17">
        <f t="shared" si="5"/>
        <v>0.99749999999999994</v>
      </c>
      <c r="J17">
        <f t="shared" si="2"/>
        <v>0.23684444444444447</v>
      </c>
      <c r="K17">
        <f t="shared" si="3"/>
        <v>0.68890000000000007</v>
      </c>
      <c r="L17">
        <f t="shared" si="4"/>
        <v>0.24009999999999998</v>
      </c>
    </row>
    <row r="18" spans="1:12" x14ac:dyDescent="0.2">
      <c r="B18">
        <f t="shared" si="0"/>
        <v>1</v>
      </c>
      <c r="C18" s="1">
        <v>20</v>
      </c>
      <c r="D18" s="1">
        <f>3/15</f>
        <v>0.2</v>
      </c>
      <c r="E18" s="1">
        <v>0</v>
      </c>
      <c r="F18" s="1">
        <v>0</v>
      </c>
      <c r="G18">
        <f t="shared" si="1"/>
        <v>40</v>
      </c>
      <c r="H18">
        <f t="shared" si="5"/>
        <v>1</v>
      </c>
      <c r="J18">
        <f t="shared" si="2"/>
        <v>0.3441777777777778</v>
      </c>
      <c r="K18">
        <f t="shared" si="3"/>
        <v>0.86489999999999989</v>
      </c>
      <c r="L18">
        <f t="shared" si="4"/>
        <v>0.34809999999999997</v>
      </c>
    </row>
    <row r="19" spans="1:12" x14ac:dyDescent="0.2">
      <c r="D19">
        <f>SUM(D8:D18)</f>
        <v>1</v>
      </c>
      <c r="E19">
        <f>SUM(E8:E18)</f>
        <v>1</v>
      </c>
      <c r="F19">
        <f>SUM(F8:F18)</f>
        <v>1</v>
      </c>
    </row>
    <row r="20" spans="1:12" x14ac:dyDescent="0.2">
      <c r="B20" t="s">
        <v>40</v>
      </c>
      <c r="D20" cm="1">
        <f t="array" ref="D20">MMULT(TRANSPOSE($B$8:$B$18),D8:D18)</f>
        <v>0.41333333333333333</v>
      </c>
      <c r="E20" cm="1">
        <f t="array" ref="E20">MMULT(TRANSPOSE($B$8:$B$18),E8:E18)</f>
        <v>7.0000000000000007E-2</v>
      </c>
      <c r="F20" cm="1">
        <f t="array" ref="F20">MMULT(TRANSPOSE($B$8:$B$18),F8:F18)</f>
        <v>0.41000000000000003</v>
      </c>
    </row>
    <row r="21" spans="1:12" x14ac:dyDescent="0.2">
      <c r="B21" t="s">
        <v>53</v>
      </c>
      <c r="D21" cm="1">
        <f t="array" ref="D21">MMULT(TRANSPOSE(D8:D18),J8:J18)</f>
        <v>0.18915555555555558</v>
      </c>
      <c r="E21" cm="1">
        <f t="array" ref="E21">MMULT(TRANSPOSE(E8:E18),K8:K18)</f>
        <v>0.33810000000000007</v>
      </c>
      <c r="F21" cm="1">
        <f t="array" ref="F21">MMULT(TRANSPOSE(F8:F18),L8:L18)</f>
        <v>0.10190000000000002</v>
      </c>
    </row>
    <row r="22" spans="1:12" x14ac:dyDescent="0.2">
      <c r="B22" t="s">
        <v>54</v>
      </c>
      <c r="D22">
        <f>SQRT(D21)</f>
        <v>0.4349201714746691</v>
      </c>
      <c r="E22">
        <f t="shared" ref="E22:F22" si="6">SQRT(E21)</f>
        <v>0.58146367040426528</v>
      </c>
      <c r="F22">
        <f t="shared" si="6"/>
        <v>0.31921779399024736</v>
      </c>
    </row>
    <row r="24" spans="1:12" x14ac:dyDescent="0.2">
      <c r="A24">
        <v>1</v>
      </c>
      <c r="B24" t="s">
        <v>14</v>
      </c>
    </row>
    <row r="25" spans="1:12" ht="17" thickBot="1" x14ac:dyDescent="0.25"/>
    <row r="26" spans="1:12" ht="17" thickBot="1" x14ac:dyDescent="0.25">
      <c r="A26" t="s">
        <v>6</v>
      </c>
      <c r="B26" s="2" t="s">
        <v>7</v>
      </c>
      <c r="C26" s="3">
        <v>4</v>
      </c>
      <c r="D26" s="3" t="s">
        <v>2</v>
      </c>
      <c r="E26" s="3">
        <v>-0.1</v>
      </c>
      <c r="F26" s="4" t="s">
        <v>8</v>
      </c>
    </row>
    <row r="28" spans="1:12" x14ac:dyDescent="0.2">
      <c r="D28" t="s">
        <v>10</v>
      </c>
      <c r="E28" t="s">
        <v>11</v>
      </c>
      <c r="F28" t="s">
        <v>12</v>
      </c>
    </row>
    <row r="29" spans="1:12" x14ac:dyDescent="0.2">
      <c r="A29" t="s">
        <v>17</v>
      </c>
      <c r="C29" t="s">
        <v>9</v>
      </c>
      <c r="D29" cm="1">
        <f t="array" ref="D29">MMULT(TRANSPOSE(D8:D18),$G$8:$G$18)</f>
        <v>34.666666666666664</v>
      </c>
      <c r="E29" cm="1">
        <f t="array" ref="E29">MMULT(TRANSPOSE(E8:E18),$G$8:$G$18)</f>
        <v>27.97</v>
      </c>
      <c r="F29" cm="1">
        <f t="array" ref="F29">MMULT(TRANSPOSE(F8:F18),$G$8:$G$18)</f>
        <v>35.5</v>
      </c>
    </row>
    <row r="31" spans="1:12" x14ac:dyDescent="0.2">
      <c r="C31" t="s">
        <v>15</v>
      </c>
      <c r="D31" t="s">
        <v>16</v>
      </c>
    </row>
    <row r="34" spans="1:6" x14ac:dyDescent="0.2">
      <c r="A34" t="s">
        <v>18</v>
      </c>
    </row>
    <row r="35" spans="1:6" x14ac:dyDescent="0.2">
      <c r="D35">
        <v>20</v>
      </c>
    </row>
    <row r="40" spans="1:6" x14ac:dyDescent="0.2">
      <c r="D40">
        <v>0</v>
      </c>
    </row>
    <row r="43" spans="1:6" x14ac:dyDescent="0.2">
      <c r="B43" t="s">
        <v>23</v>
      </c>
      <c r="E43" t="s">
        <v>20</v>
      </c>
    </row>
    <row r="44" spans="1:6" x14ac:dyDescent="0.2">
      <c r="E44" t="s">
        <v>19</v>
      </c>
    </row>
    <row r="46" spans="1:6" x14ac:dyDescent="0.2">
      <c r="D46" t="s">
        <v>10</v>
      </c>
      <c r="E46" t="s">
        <v>11</v>
      </c>
      <c r="F46" t="s">
        <v>12</v>
      </c>
    </row>
    <row r="47" spans="1:6" x14ac:dyDescent="0.2">
      <c r="C47" t="s">
        <v>22</v>
      </c>
      <c r="D47" cm="1">
        <f t="array" ref="D47">MMULT(TRANSPOSE(D8:D18),$H$8:$H$18)</f>
        <v>0.8666666666666667</v>
      </c>
      <c r="E47" cm="1">
        <f t="array" ref="E47">MMULT(TRANSPOSE(E8:E18),$H$8:$H$18)</f>
        <v>0.69924999999999993</v>
      </c>
      <c r="F47" cm="1">
        <f t="array" ref="F47">MMULT(TRANSPOSE(F8:F18),$H$8:$H$18)</f>
        <v>0.88750000000000018</v>
      </c>
    </row>
    <row r="49" spans="1:6" x14ac:dyDescent="0.2">
      <c r="C49" t="s">
        <v>15</v>
      </c>
      <c r="D49" t="s">
        <v>16</v>
      </c>
    </row>
    <row r="51" spans="1:6" x14ac:dyDescent="0.2">
      <c r="A51" t="s">
        <v>24</v>
      </c>
      <c r="B51" t="s">
        <v>26</v>
      </c>
    </row>
    <row r="53" spans="1:6" x14ac:dyDescent="0.2">
      <c r="A53" t="s">
        <v>27</v>
      </c>
    </row>
    <row r="54" spans="1:6" x14ac:dyDescent="0.2">
      <c r="A54" t="s">
        <v>17</v>
      </c>
      <c r="B54" t="s">
        <v>28</v>
      </c>
    </row>
    <row r="55" spans="1:6" x14ac:dyDescent="0.2">
      <c r="B55" t="s">
        <v>29</v>
      </c>
      <c r="C55" s="5">
        <v>0.1</v>
      </c>
    </row>
    <row r="56" spans="1:6" x14ac:dyDescent="0.2">
      <c r="D56" t="s">
        <v>10</v>
      </c>
      <c r="E56" t="s">
        <v>11</v>
      </c>
      <c r="F56" t="s">
        <v>12</v>
      </c>
    </row>
    <row r="57" spans="1:6" x14ac:dyDescent="0.2">
      <c r="C57" t="s">
        <v>30</v>
      </c>
      <c r="D57">
        <f>SUM(D8:D12)</f>
        <v>0.26666666666666666</v>
      </c>
      <c r="E57">
        <f>SUM(E8:E12)</f>
        <v>0.7</v>
      </c>
      <c r="F57">
        <f>SUM(F8:F12)</f>
        <v>0.1</v>
      </c>
    </row>
    <row r="60" spans="1:6" x14ac:dyDescent="0.2">
      <c r="C60" t="s">
        <v>15</v>
      </c>
      <c r="D60" t="s">
        <v>16</v>
      </c>
    </row>
    <row r="62" spans="1:6" x14ac:dyDescent="0.2">
      <c r="A62" t="s">
        <v>18</v>
      </c>
      <c r="B62" t="s">
        <v>31</v>
      </c>
    </row>
    <row r="63" spans="1:6" x14ac:dyDescent="0.2">
      <c r="B63" t="s">
        <v>32</v>
      </c>
      <c r="C63" s="5">
        <v>0.3</v>
      </c>
    </row>
    <row r="64" spans="1:6" x14ac:dyDescent="0.2">
      <c r="D64" t="s">
        <v>10</v>
      </c>
      <c r="E64" t="s">
        <v>11</v>
      </c>
      <c r="F64" t="s">
        <v>12</v>
      </c>
    </row>
    <row r="65" spans="1:6" x14ac:dyDescent="0.2">
      <c r="C65" t="s">
        <v>33</v>
      </c>
      <c r="D65">
        <v>0.39999000000000001</v>
      </c>
      <c r="E65">
        <v>-0.50000999999999995</v>
      </c>
      <c r="F65">
        <v>0.19999</v>
      </c>
    </row>
    <row r="67" spans="1:6" x14ac:dyDescent="0.2">
      <c r="C67" t="s">
        <v>15</v>
      </c>
      <c r="D67" t="s">
        <v>34</v>
      </c>
    </row>
    <row r="70" spans="1:6" x14ac:dyDescent="0.2">
      <c r="A70" t="s">
        <v>35</v>
      </c>
      <c r="B70" t="s">
        <v>36</v>
      </c>
    </row>
    <row r="71" spans="1:6" x14ac:dyDescent="0.2">
      <c r="B71" t="s">
        <v>29</v>
      </c>
      <c r="C71" s="5">
        <v>0.1</v>
      </c>
    </row>
    <row r="72" spans="1:6" x14ac:dyDescent="0.2">
      <c r="B72" t="s">
        <v>32</v>
      </c>
      <c r="C72" s="5">
        <v>0.3</v>
      </c>
    </row>
    <row r="73" spans="1:6" x14ac:dyDescent="0.2">
      <c r="D73" t="s">
        <v>10</v>
      </c>
      <c r="E73" t="s">
        <v>11</v>
      </c>
      <c r="F73" t="s">
        <v>12</v>
      </c>
    </row>
    <row r="74" spans="1:6" x14ac:dyDescent="0.2">
      <c r="C74" t="s">
        <v>37</v>
      </c>
      <c r="D74" t="s">
        <v>38</v>
      </c>
      <c r="E74" t="s">
        <v>39</v>
      </c>
      <c r="F74" t="s">
        <v>38</v>
      </c>
    </row>
    <row r="75" spans="1:6" x14ac:dyDescent="0.2">
      <c r="C75" t="s">
        <v>40</v>
      </c>
      <c r="D75">
        <f>D20</f>
        <v>0.41333333333333333</v>
      </c>
      <c r="F75">
        <f>F20</f>
        <v>0.41000000000000003</v>
      </c>
    </row>
    <row r="77" spans="1:6" x14ac:dyDescent="0.2">
      <c r="C77" t="s">
        <v>41</v>
      </c>
      <c r="D77" t="s">
        <v>42</v>
      </c>
    </row>
    <row r="78" spans="1:6" x14ac:dyDescent="0.2">
      <c r="D78" t="s">
        <v>43</v>
      </c>
    </row>
    <row r="81" spans="1:6" x14ac:dyDescent="0.2">
      <c r="A81" t="s">
        <v>44</v>
      </c>
      <c r="B81" t="s">
        <v>45</v>
      </c>
    </row>
    <row r="82" spans="1:6" x14ac:dyDescent="0.2">
      <c r="D82" t="s">
        <v>10</v>
      </c>
      <c r="E82" t="s">
        <v>11</v>
      </c>
      <c r="F82" t="s">
        <v>12</v>
      </c>
    </row>
    <row r="83" spans="1:6" x14ac:dyDescent="0.2">
      <c r="C83" t="s">
        <v>40</v>
      </c>
      <c r="D83">
        <f>D20</f>
        <v>0.41333333333333333</v>
      </c>
      <c r="E83">
        <f t="shared" ref="E83:F83" si="7">E20</f>
        <v>7.0000000000000007E-2</v>
      </c>
      <c r="F83">
        <f t="shared" si="7"/>
        <v>0.41000000000000003</v>
      </c>
    </row>
    <row r="85" spans="1:6" x14ac:dyDescent="0.2">
      <c r="C85" t="s">
        <v>15</v>
      </c>
      <c r="D85" t="s">
        <v>34</v>
      </c>
    </row>
    <row r="87" spans="1:6" x14ac:dyDescent="0.2">
      <c r="C87" t="s">
        <v>46</v>
      </c>
    </row>
    <row r="89" spans="1:6" x14ac:dyDescent="0.2">
      <c r="A89" t="s">
        <v>47</v>
      </c>
      <c r="B89" s="6" t="s">
        <v>48</v>
      </c>
    </row>
    <row r="92" spans="1:6" x14ac:dyDescent="0.2">
      <c r="A92" t="s">
        <v>49</v>
      </c>
      <c r="B92" t="s">
        <v>50</v>
      </c>
    </row>
    <row r="94" spans="1:6" x14ac:dyDescent="0.2">
      <c r="A94" t="s">
        <v>6</v>
      </c>
      <c r="B94" t="s">
        <v>40</v>
      </c>
      <c r="D94" t="s">
        <v>51</v>
      </c>
    </row>
    <row r="95" spans="1:6" x14ac:dyDescent="0.2">
      <c r="B95">
        <v>0.41333333333333333</v>
      </c>
      <c r="D95">
        <f>D21</f>
        <v>0.18915555555555558</v>
      </c>
      <c r="E95">
        <v>0</v>
      </c>
      <c r="F95">
        <v>0</v>
      </c>
    </row>
    <row r="96" spans="1:6" x14ac:dyDescent="0.2">
      <c r="B96">
        <v>7.0000000000000007E-2</v>
      </c>
      <c r="D96">
        <v>0</v>
      </c>
      <c r="E96">
        <f>E21</f>
        <v>0.33810000000000007</v>
      </c>
      <c r="F96">
        <v>0</v>
      </c>
    </row>
    <row r="97" spans="1:6" x14ac:dyDescent="0.2">
      <c r="B97">
        <v>0.41000000000000003</v>
      </c>
      <c r="D97">
        <v>0</v>
      </c>
      <c r="E97">
        <v>0</v>
      </c>
      <c r="F97">
        <f>F21</f>
        <v>0.10190000000000002</v>
      </c>
    </row>
    <row r="101" spans="1:6" x14ac:dyDescent="0.2">
      <c r="A101" t="s">
        <v>27</v>
      </c>
    </row>
    <row r="102" spans="1:6" x14ac:dyDescent="0.2">
      <c r="B102" t="s">
        <v>17</v>
      </c>
      <c r="C102" t="s">
        <v>57</v>
      </c>
    </row>
    <row r="103" spans="1:6" x14ac:dyDescent="0.2">
      <c r="C103" t="s">
        <v>62</v>
      </c>
      <c r="E103" t="s">
        <v>64</v>
      </c>
      <c r="F103">
        <f>0.2*10/(4-0.2*10)</f>
        <v>1</v>
      </c>
    </row>
    <row r="104" spans="1:6" x14ac:dyDescent="0.2">
      <c r="C104" t="s">
        <v>63</v>
      </c>
    </row>
    <row r="106" spans="1:6" x14ac:dyDescent="0.2">
      <c r="C106" t="s">
        <v>58</v>
      </c>
      <c r="E106" t="s">
        <v>40</v>
      </c>
      <c r="F106" cm="1">
        <f t="array" ref="F106">MMULT(TRANSPOSE(C107:C109),$B$95:$B$97)</f>
        <v>0.41118949457932519</v>
      </c>
    </row>
    <row r="107" spans="1:6" x14ac:dyDescent="0.2">
      <c r="C107">
        <v>0.35684837379752543</v>
      </c>
      <c r="E107" t="s">
        <v>59</v>
      </c>
      <c r="F107" cm="1">
        <f t="array" ref="F107">MMULT(MMULT(TRANSPOSE(C107:C109),$D$95:$F$97),C107:C109)</f>
        <v>6.6237537614479647E-2</v>
      </c>
    </row>
    <row r="108" spans="1:6" x14ac:dyDescent="0.2">
      <c r="C108">
        <v>0</v>
      </c>
      <c r="E108" t="s">
        <v>60</v>
      </c>
      <c r="F108">
        <f>SQRT(F107)</f>
        <v>0.25736654330833225</v>
      </c>
    </row>
    <row r="109" spans="1:6" x14ac:dyDescent="0.2">
      <c r="C109">
        <v>0.64315162620247468</v>
      </c>
    </row>
    <row r="110" spans="1:6" x14ac:dyDescent="0.2">
      <c r="E110" t="s">
        <v>61</v>
      </c>
      <c r="F110">
        <f>F106-0.5*F103*(F106^2+F107)</f>
        <v>0.29353232554588493</v>
      </c>
    </row>
    <row r="111" spans="1:6" x14ac:dyDescent="0.2">
      <c r="C111">
        <f>SUM(C107:C109)</f>
        <v>1</v>
      </c>
    </row>
    <row r="114" spans="2:3" x14ac:dyDescent="0.2">
      <c r="B114" t="s">
        <v>65</v>
      </c>
      <c r="C114" s="6" t="s">
        <v>66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Gaspar</dc:creator>
  <cp:lastModifiedBy>Raquel Gaspar</cp:lastModifiedBy>
  <dcterms:created xsi:type="dcterms:W3CDTF">2024-11-12T12:46:26Z</dcterms:created>
  <dcterms:modified xsi:type="dcterms:W3CDTF">2024-11-12T14:07:16Z</dcterms:modified>
</cp:coreProperties>
</file>