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JBL\Documents\Próprios\ISEG\IRCRM\2024-2025\"/>
    </mc:Choice>
  </mc:AlternateContent>
  <xr:revisionPtr revIDLastSave="0" documentId="13_ncr:1_{E359AD46-6B0D-486A-8726-0CB2A01846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Sheet1!$H$8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B3" i="1" l="1"/>
  <c r="E3" i="1" s="1"/>
  <c r="B4" i="1"/>
  <c r="B5" i="1"/>
  <c r="B6" i="1"/>
  <c r="B7" i="1"/>
  <c r="C7" i="1" l="1"/>
  <c r="D7" i="1" s="1"/>
  <c r="C6" i="1"/>
  <c r="D6" i="1" s="1"/>
  <c r="C5" i="1"/>
  <c r="D5" i="1" s="1"/>
  <c r="C4" i="1"/>
  <c r="C3" i="1"/>
  <c r="D3" i="1" s="1"/>
  <c r="F3" i="1"/>
  <c r="H3" i="1" l="1"/>
  <c r="E4" i="1"/>
  <c r="F4" i="1" s="1"/>
  <c r="H4" i="1" s="1"/>
  <c r="E7" i="1"/>
  <c r="F7" i="1" s="1"/>
  <c r="H7" i="1" s="1"/>
  <c r="D4" i="1"/>
  <c r="D8" i="1" s="1"/>
  <c r="E5" i="1"/>
  <c r="F5" i="1" s="1"/>
  <c r="H5" i="1" s="1"/>
  <c r="E6" i="1"/>
  <c r="F6" i="1" s="1"/>
  <c r="H6" i="1" s="1"/>
  <c r="H8" i="1" l="1"/>
  <c r="I5" i="1"/>
  <c r="J5" i="1" s="1"/>
  <c r="I7" i="1"/>
  <c r="J7" i="1" s="1"/>
  <c r="I6" i="1"/>
  <c r="J6" i="1" s="1"/>
  <c r="I3" i="1"/>
  <c r="J3" i="1" s="1"/>
  <c r="I4" i="1"/>
  <c r="J4" i="1" s="1"/>
  <c r="J8" i="1" l="1"/>
  <c r="M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tc={D49573EB-3DD6-49A4-A965-E643BED1F1BA}</author>
    <author>tc={BA3A0C1B-F8C6-4859-9407-B0BCE51CF50A}</author>
    <author>tc={BFAEDDBC-7E22-4DBC-AFC7-70922948ED7F}</author>
    <author>tc={30006105-191C-4A67-8EA1-3B8567FBA313}</author>
  </authors>
  <commentList>
    <comment ref="D1" authorId="0" shapeId="0" xr:uid="{D49573EB-3DD6-49A4-A965-E643BED1F1B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end-of-year discount factor is used given that at the beginning of each year it is unknown whether a default will happen (if that is the case, the default is assumed to happen at mid-year).</t>
      </text>
    </comment>
    <comment ref="F1" authorId="1" shapeId="0" xr:uid="{BA3A0C1B-F8C6-4859-9407-B0BCE51CF50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1y PD is used given that at the beginning of each year the time of a potential default is unknown (even though we're assuming that if defaults happen, that will occur in the mid-year),</t>
      </text>
    </comment>
    <comment ref="H1" authorId="2" shapeId="0" xr:uid="{BFAEDDBC-7E22-4DBC-AFC7-70922948ED7F}">
      <text>
        <t>[Threaded comment]
Your version of Excel allows you to read this threaded comment; however, any edits to it will get removed if the file is opened in a newer version of Excel. Learn more: https://go.microsoft.com/fwlink/?linkid=870924
Comment:
    It uses the mid-year discount factot, given that the defaults are assumed to happen at mid-year.</t>
      </text>
    </comment>
    <comment ref="I1" authorId="3" shapeId="0" xr:uid="{30006105-191C-4A67-8EA1-3B8567FBA31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1y PD is used given that at the beginning of each year the time of a potential default is unknown (even though we're assuming that if defaults happen, that will occur in the mid-year),</t>
      </text>
    </comment>
  </commentList>
</comments>
</file>

<file path=xl/sharedStrings.xml><?xml version="1.0" encoding="utf-8"?>
<sst xmlns="http://schemas.openxmlformats.org/spreadsheetml/2006/main" count="23" uniqueCount="20">
  <si>
    <t>l =</t>
  </si>
  <si>
    <t>r =</t>
  </si>
  <si>
    <t>PV of expected</t>
  </si>
  <si>
    <t xml:space="preserve">RR = </t>
  </si>
  <si>
    <t>Expected</t>
  </si>
  <si>
    <t>Cumulative</t>
  </si>
  <si>
    <t>Probability of Survival</t>
  </si>
  <si>
    <t>Unconditional</t>
  </si>
  <si>
    <t>Probability of Default</t>
  </si>
  <si>
    <t>Payoff = (1-RR)*PD</t>
  </si>
  <si>
    <t>(end-of-year)</t>
  </si>
  <si>
    <t>Discount Factor</t>
  </si>
  <si>
    <t>(mid-year)</t>
  </si>
  <si>
    <t>payment (x CDS fee)</t>
  </si>
  <si>
    <t>pay-off</t>
  </si>
  <si>
    <t>Payment (x CDS fee)</t>
  </si>
  <si>
    <t xml:space="preserve">Expected Accrual </t>
  </si>
  <si>
    <t>Accrual time</t>
  </si>
  <si>
    <t>Premium</t>
  </si>
  <si>
    <t>accrual payment (x CDS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</si>
</sst>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2" borderId="0" xfId="0" applyNumberFormat="1" applyFill="1"/>
    <xf numFmtId="0" fontId="2" fillId="3" borderId="0" xfId="0" applyFont="1" applyFill="1"/>
    <xf numFmtId="9" fontId="0" fillId="3" borderId="0" xfId="1" applyFont="1" applyFill="1"/>
    <xf numFmtId="0" fontId="0" fillId="3" borderId="0" xfId="0" applyFill="1"/>
    <xf numFmtId="165" fontId="0" fillId="3" borderId="0" xfId="0" applyNumberFormat="1" applyFill="1"/>
    <xf numFmtId="166" fontId="0" fillId="0" borderId="0" xfId="1" applyNumberFormat="1" applyFont="1"/>
    <xf numFmtId="0" fontId="0" fillId="0" borderId="0" xfId="0" quotePrefix="1" applyAlignment="1">
      <alignment wrapText="1"/>
    </xf>
    <xf numFmtId="0" fontId="3" fillId="2" borderId="0" xfId="0" applyFont="1" applyFill="1"/>
    <xf numFmtId="10" fontId="3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ge Barros Luís" id="{3D320924-98C7-4281-B6CB-87A6DB673CBD}" userId="S::jjluis@bancomontepio.pt::106c4cbc-1c38-4ee6-a919-4ae6a0d5413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4-11-23T21:55:59.77" personId="{3D320924-98C7-4281-B6CB-87A6DB673CBD}" id="{D49573EB-3DD6-49A4-A965-E643BED1F1BA}">
    <text>The end-of-year discount factor is used given that at the beginning of each year it is unknown whether a default will happen (if that is the case, the default is assumed to happen at mid-year).</text>
  </threadedComment>
  <threadedComment ref="F1" dT="2024-11-23T22:18:32.93" personId="{3D320924-98C7-4281-B6CB-87A6DB673CBD}" id="{BA3A0C1B-F8C6-4859-9407-B0BCE51CF50A}">
    <text>The 1y PD is used given that at the beginning of each year the time of a potential default is unknown (even though we're assuming that if defaults happen, that will occur in the mid-year),</text>
  </threadedComment>
  <threadedComment ref="H1" dT="2024-11-23T22:20:40.17" personId="{3D320924-98C7-4281-B6CB-87A6DB673CBD}" id="{BFAEDDBC-7E22-4DBC-AFC7-70922948ED7F}">
    <text>It uses the mid-year discount factot, given that the defaults are assumed to happen at mid-year.</text>
  </threadedComment>
  <threadedComment ref="I1" dT="2024-11-23T16:26:03.53" personId="{3D320924-98C7-4281-B6CB-87A6DB673CBD}" id="{30006105-191C-4A67-8EA1-3B8567FBA313}">
    <text>The 1y PD is used given that at the beginning of each year the time of a potential default is unknown (even though we're assuming that if defaults happen, that will occur in the mid-year),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/>
  </sheetViews>
  <sheetFormatPr defaultRowHeight="14.5" x14ac:dyDescent="0.35"/>
  <cols>
    <col min="2" max="2" width="19" bestFit="1" customWidth="1"/>
    <col min="3" max="3" width="17.7265625" bestFit="1" customWidth="1"/>
    <col min="4" max="4" width="17.81640625" bestFit="1" customWidth="1"/>
    <col min="5" max="5" width="18.6328125" bestFit="1" customWidth="1"/>
    <col min="6" max="6" width="16.453125" bestFit="1" customWidth="1"/>
    <col min="7" max="7" width="16.453125" customWidth="1"/>
    <col min="8" max="8" width="13.81640625" customWidth="1"/>
    <col min="9" max="9" width="17.7265625" bestFit="1" customWidth="1"/>
    <col min="10" max="10" width="24.26953125" bestFit="1" customWidth="1"/>
    <col min="12" max="12" width="11.08984375" bestFit="1" customWidth="1"/>
  </cols>
  <sheetData>
    <row r="1" spans="1:13" x14ac:dyDescent="0.35">
      <c r="B1" s="2" t="s">
        <v>5</v>
      </c>
      <c r="C1" s="2" t="s">
        <v>11</v>
      </c>
      <c r="D1" s="2" t="s">
        <v>2</v>
      </c>
      <c r="E1" s="2" t="s">
        <v>7</v>
      </c>
      <c r="F1" s="2" t="s">
        <v>4</v>
      </c>
      <c r="G1" s="2" t="s">
        <v>11</v>
      </c>
      <c r="H1" s="2" t="s">
        <v>2</v>
      </c>
      <c r="I1" s="2" t="s">
        <v>16</v>
      </c>
      <c r="J1" s="2" t="s">
        <v>2</v>
      </c>
      <c r="L1" s="4" t="s">
        <v>0</v>
      </c>
      <c r="M1" s="5">
        <v>0.02</v>
      </c>
    </row>
    <row r="2" spans="1:13" x14ac:dyDescent="0.35">
      <c r="B2" s="2" t="s">
        <v>6</v>
      </c>
      <c r="C2" s="2" t="s">
        <v>10</v>
      </c>
      <c r="D2" s="2" t="s">
        <v>13</v>
      </c>
      <c r="E2" s="2" t="s">
        <v>8</v>
      </c>
      <c r="F2" s="2" t="s">
        <v>9</v>
      </c>
      <c r="G2" s="2" t="s">
        <v>12</v>
      </c>
      <c r="H2" s="2" t="s">
        <v>14</v>
      </c>
      <c r="I2" s="2" t="s">
        <v>15</v>
      </c>
      <c r="J2" s="2" t="s">
        <v>19</v>
      </c>
      <c r="L2" s="6" t="s">
        <v>1</v>
      </c>
      <c r="M2" s="5">
        <v>0.05</v>
      </c>
    </row>
    <row r="3" spans="1:13" x14ac:dyDescent="0.35">
      <c r="A3">
        <v>1</v>
      </c>
      <c r="B3" s="1">
        <f>EXP(-M$1*A3)</f>
        <v>0.98019867330675525</v>
      </c>
      <c r="C3" s="1">
        <f>EXP(-M$2*A3)</f>
        <v>0.95122942450071402</v>
      </c>
      <c r="D3" s="1">
        <f>B3*C3</f>
        <v>0.93239381990594816</v>
      </c>
      <c r="E3" s="1">
        <f>1-B3</f>
        <v>1.9801326693244747E-2</v>
      </c>
      <c r="F3" s="1">
        <f>(1-M$3)*E3</f>
        <v>1.1880796015946849E-2</v>
      </c>
      <c r="G3" s="1">
        <f>EXP(-M$2*(A3-M$4))</f>
        <v>0.97530991202833262</v>
      </c>
      <c r="H3" s="1">
        <f>F3*G3</f>
        <v>1.1587458117139685E-2</v>
      </c>
      <c r="I3" s="1">
        <f>E3*M$4</f>
        <v>9.9006633466223737E-3</v>
      </c>
      <c r="J3" s="1">
        <f>G3*I3</f>
        <v>9.6562150976164038E-3</v>
      </c>
      <c r="L3" s="6" t="s">
        <v>3</v>
      </c>
      <c r="M3" s="5">
        <v>0.4</v>
      </c>
    </row>
    <row r="4" spans="1:13" x14ac:dyDescent="0.35">
      <c r="A4">
        <v>2</v>
      </c>
      <c r="B4" s="1">
        <f>EXP(-M$1*A4)</f>
        <v>0.96078943915232318</v>
      </c>
      <c r="C4" s="1">
        <f>EXP(-M$2*A4)</f>
        <v>0.90483741803595952</v>
      </c>
      <c r="D4" s="1">
        <f>B4*C4</f>
        <v>0.86935823539880575</v>
      </c>
      <c r="E4" s="1">
        <f>B3-B4</f>
        <v>1.9409234154432076E-2</v>
      </c>
      <c r="F4" s="1">
        <f>(1-M$3)*E4</f>
        <v>1.1645540492659244E-2</v>
      </c>
      <c r="G4" s="1">
        <f>EXP(-M$2*(A4-M$4))</f>
        <v>0.92774348632855286</v>
      </c>
      <c r="H4" s="1">
        <f>F4*G4</f>
        <v>1.080407433684002E-2</v>
      </c>
      <c r="I4" s="1">
        <f>E4*M$4</f>
        <v>9.7046170772160378E-3</v>
      </c>
      <c r="J4" s="1">
        <f t="shared" ref="J4:J7" si="0">G4*I4</f>
        <v>9.0033952807000179E-3</v>
      </c>
      <c r="L4" s="6" t="s">
        <v>17</v>
      </c>
      <c r="M4" s="7">
        <v>0.5</v>
      </c>
    </row>
    <row r="5" spans="1:13" x14ac:dyDescent="0.35">
      <c r="A5">
        <v>3</v>
      </c>
      <c r="B5" s="1">
        <f>EXP(-M$1*A5)</f>
        <v>0.94176453358424872</v>
      </c>
      <c r="C5" s="1">
        <f>EXP(-M$2*A5)</f>
        <v>0.86070797642505781</v>
      </c>
      <c r="D5" s="1">
        <f>B5*C5</f>
        <v>0.81058424597018708</v>
      </c>
      <c r="E5" s="1">
        <f>B4-B5</f>
        <v>1.9024905568074457E-2</v>
      </c>
      <c r="F5" s="1">
        <f>(1-M$3)*E5</f>
        <v>1.1414943340844674E-2</v>
      </c>
      <c r="G5" s="1">
        <f>EXP(-M$2*(A5-M$4))</f>
        <v>0.88249690258459546</v>
      </c>
      <c r="H5" s="1">
        <f>F5*G5</f>
        <v>1.007365214147408E-2</v>
      </c>
      <c r="I5" s="1">
        <f>E5*M$4</f>
        <v>9.5124527840372286E-3</v>
      </c>
      <c r="J5" s="1">
        <f t="shared" si="0"/>
        <v>8.3947101178950666E-3</v>
      </c>
      <c r="L5" s="10" t="s">
        <v>18</v>
      </c>
      <c r="M5" s="11">
        <f>H8/(D8+J8)</f>
        <v>1.2300257615399185E-2</v>
      </c>
    </row>
    <row r="6" spans="1:13" x14ac:dyDescent="0.35">
      <c r="A6">
        <v>4</v>
      </c>
      <c r="B6" s="1">
        <f>EXP(-M$1*A6)</f>
        <v>0.92311634638663576</v>
      </c>
      <c r="C6" s="1">
        <f>EXP(-M$2*A6)</f>
        <v>0.81873075307798182</v>
      </c>
      <c r="D6" s="1">
        <f>B6*C6</f>
        <v>0.75578374145572547</v>
      </c>
      <c r="E6" s="1">
        <f>B5-B6</f>
        <v>1.8648187197612964E-2</v>
      </c>
      <c r="F6" s="1">
        <f>(1-M$3)*E6</f>
        <v>1.1188912318567779E-2</v>
      </c>
      <c r="G6" s="1">
        <f>EXP(-M$2*(A6-M$4))</f>
        <v>0.83945702076920736</v>
      </c>
      <c r="H6" s="1">
        <f>F6*G6</f>
        <v>9.3926110005927918E-3</v>
      </c>
      <c r="I6" s="1">
        <f>E6*M$4</f>
        <v>9.3240935988064821E-3</v>
      </c>
      <c r="J6" s="1">
        <f t="shared" si="0"/>
        <v>7.8271758338273271E-3</v>
      </c>
    </row>
    <row r="7" spans="1:13" x14ac:dyDescent="0.35">
      <c r="A7">
        <v>5</v>
      </c>
      <c r="B7" s="1">
        <f>EXP(-M$1*A7)</f>
        <v>0.90483741803595952</v>
      </c>
      <c r="C7" s="1">
        <f>EXP(-M$2*A7)</f>
        <v>0.77880078307140488</v>
      </c>
      <c r="D7" s="1">
        <f>B7*C7</f>
        <v>0.70468808971871344</v>
      </c>
      <c r="E7" s="1">
        <f>B6-B7</f>
        <v>1.8278928350676238E-2</v>
      </c>
      <c r="F7" s="1">
        <f>(1-M$3)*E7</f>
        <v>1.0967357010405743E-2</v>
      </c>
      <c r="G7" s="1">
        <f>EXP(-M$2*(A7-M$4))</f>
        <v>0.79851621875937706</v>
      </c>
      <c r="H7" s="1">
        <f>F7*G7</f>
        <v>8.7576124497333405E-3</v>
      </c>
      <c r="I7" s="1">
        <f>E7*M$4</f>
        <v>9.1394641753381189E-3</v>
      </c>
      <c r="J7" s="1">
        <f t="shared" si="0"/>
        <v>7.2980103747777832E-3</v>
      </c>
      <c r="L7" s="9"/>
    </row>
    <row r="8" spans="1:13" x14ac:dyDescent="0.35">
      <c r="D8" s="3">
        <f>SUM(D3:D7)</f>
        <v>4.0728081324493797</v>
      </c>
      <c r="H8" s="3">
        <f>SUM(H3:H7)</f>
        <v>5.0615408045779915E-2</v>
      </c>
      <c r="I8" s="1"/>
      <c r="J8" s="3">
        <f>SUM(J3:J7)</f>
        <v>4.2179506704816599E-2</v>
      </c>
    </row>
    <row r="13" spans="1:13" x14ac:dyDescent="0.35">
      <c r="D13" s="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dcterms:created xsi:type="dcterms:W3CDTF">2019-11-23T19:30:49Z</dcterms:created>
  <dcterms:modified xsi:type="dcterms:W3CDTF">2024-11-23T22:22:18Z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27425e-59da-41ed-9745-ddd5173ab2f7_Enabled">
    <vt:lpwstr>true</vt:lpwstr>
  </property>
  <property fmtid="{D5CDD505-2E9C-101B-9397-08002B2CF9AE}" pid="3" name="MSIP_Label_f127425e-59da-41ed-9745-ddd5173ab2f7_SetDate">
    <vt:lpwstr>2022-11-26T22:50:47Z</vt:lpwstr>
  </property>
  <property fmtid="{D5CDD505-2E9C-101B-9397-08002B2CF9AE}" pid="4" name="MSIP_Label_f127425e-59da-41ed-9745-ddd5173ab2f7_Method">
    <vt:lpwstr>Standard</vt:lpwstr>
  </property>
  <property fmtid="{D5CDD505-2E9C-101B-9397-08002B2CF9AE}" pid="5" name="MSIP_Label_f127425e-59da-41ed-9745-ddd5173ab2f7_Name">
    <vt:lpwstr>f127425e-59da-41ed-9745-ddd5173ab2f7</vt:lpwstr>
  </property>
  <property fmtid="{D5CDD505-2E9C-101B-9397-08002B2CF9AE}" pid="6" name="MSIP_Label_f127425e-59da-41ed-9745-ddd5173ab2f7_SiteId">
    <vt:lpwstr>0f172980-1261-4323-ab7a-c89b472843d7</vt:lpwstr>
  </property>
  <property fmtid="{D5CDD505-2E9C-101B-9397-08002B2CF9AE}" pid="7" name="MSIP_Label_f127425e-59da-41ed-9745-ddd5173ab2f7_ActionId">
    <vt:lpwstr>f4ba541b-eaad-4311-b477-584ee1587298</vt:lpwstr>
  </property>
  <property fmtid="{D5CDD505-2E9C-101B-9397-08002B2CF9AE}" pid="8" name="MSIP_Label_f127425e-59da-41ed-9745-ddd5173ab2f7_ContentBits">
    <vt:lpwstr>0</vt:lpwstr>
  </property>
</Properties>
</file>