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ontepio-my.sharepoint.com/personal/jjluis_montepio_pt/Documents/Documentos/Textos/Proprios/ISEG/IRCRM/2020-2021/"/>
    </mc:Choice>
  </mc:AlternateContent>
  <xr:revisionPtr revIDLastSave="3" documentId="8_{3C633730-170C-47D9-9246-9FE28E49AD23}" xr6:coauthVersionLast="47" xr6:coauthVersionMax="47" xr10:uidLastSave="{76810492-B579-43A4-B015-B4678C230F21}"/>
  <bookViews>
    <workbookView xWindow="-110" yWindow="-110" windowWidth="19420" windowHeight="10420" activeTab="1" xr2:uid="{00000000-000D-0000-FFFF-FFFF00000000}"/>
  </bookViews>
  <sheets>
    <sheet name="1" sheetId="5" r:id="rId1"/>
    <sheet name="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15" i="5" s="1"/>
  <c r="F14" i="5"/>
  <c r="G14" i="5" s="1"/>
  <c r="E15" i="5"/>
  <c r="E16" i="5"/>
  <c r="E17" i="5" s="1"/>
  <c r="F17" i="5" s="1"/>
  <c r="F16" i="5" l="1"/>
  <c r="G15" i="5"/>
  <c r="E18" i="5"/>
  <c r="F18" i="5" l="1"/>
  <c r="G18" i="5" s="1"/>
  <c r="E19" i="5"/>
  <c r="G17" i="5"/>
  <c r="G16" i="5"/>
  <c r="E20" i="5" l="1"/>
  <c r="F19" i="5"/>
  <c r="G19" i="5" l="1"/>
  <c r="E21" i="5"/>
  <c r="F20" i="5"/>
  <c r="G20" i="5" l="1"/>
  <c r="E22" i="5"/>
  <c r="F21" i="5"/>
  <c r="G21" i="5" s="1"/>
  <c r="E23" i="5" l="1"/>
  <c r="F22" i="5"/>
  <c r="G22" i="5" s="1"/>
  <c r="F23" i="5" l="1"/>
  <c r="G23" i="5" s="1"/>
  <c r="E24" i="5"/>
  <c r="F24" i="5" s="1"/>
  <c r="G24" i="5" l="1"/>
  <c r="B16" i="11" l="1"/>
  <c r="B18" i="11" s="1"/>
  <c r="B19" i="11" s="1"/>
  <c r="C8" i="5" l="1"/>
  <c r="B8" i="5"/>
  <c r="C9" i="5" l="1"/>
  <c r="B9" i="5"/>
  <c r="B13" i="5" s="1"/>
  <c r="B14" i="5" s="1"/>
  <c r="B15" i="5" s="1"/>
  <c r="B16" i="5" s="1"/>
</calcChain>
</file>

<file path=xl/sharedStrings.xml><?xml version="1.0" encoding="utf-8"?>
<sst xmlns="http://schemas.openxmlformats.org/spreadsheetml/2006/main" count="30" uniqueCount="29">
  <si>
    <t>1.2</t>
  </si>
  <si>
    <t>2.1</t>
  </si>
  <si>
    <t>Cumulative</t>
  </si>
  <si>
    <t>VaR %</t>
  </si>
  <si>
    <t>r</t>
  </si>
  <si>
    <t>1y PD</t>
  </si>
  <si>
    <t>RR</t>
  </si>
  <si>
    <t>EAD</t>
  </si>
  <si>
    <t>WCDR</t>
  </si>
  <si>
    <t>Credit-VaR</t>
  </si>
  <si>
    <t>p</t>
  </si>
  <si>
    <t>N</t>
  </si>
  <si>
    <t>Default Amount</t>
  </si>
  <si>
    <t>No contracts</t>
  </si>
  <si>
    <t>Minimum No.Contracts</t>
  </si>
  <si>
    <t xml:space="preserve">Compute an estimate for this asset price one week from today, being the current price equal to 120 and the random component equal to zero. </t>
  </si>
  <si>
    <t>S0</t>
  </si>
  <si>
    <t xml:space="preserve">a drift equal to 0,1 and a volatility of 25% </t>
  </si>
  <si>
    <t>m</t>
  </si>
  <si>
    <t>dS/S</t>
  </si>
  <si>
    <t>dt</t>
  </si>
  <si>
    <t>S1</t>
  </si>
  <si>
    <t>2.2.</t>
  </si>
  <si>
    <t>Use the parameters of the previous question</t>
  </si>
  <si>
    <t>Explain how you move from the distribution of the asset to the distribution of its growth rate (Itô's Lemma)</t>
  </si>
  <si>
    <t>2.3.</t>
  </si>
  <si>
    <t>See slide 123</t>
  </si>
  <si>
    <t>1.1.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</si>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</sst>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%"/>
    <numFmt numFmtId="167" formatCode="0.000%"/>
    <numFmt numFmtId="168" formatCode="0.000"/>
  </numFmts>
  <fonts count="10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166" fontId="0" fillId="0" borderId="0" xfId="1" applyNumberFormat="1" applyFont="1"/>
    <xf numFmtId="0" fontId="0" fillId="0" borderId="0" xfId="0" applyAlignment="1">
      <alignment horizontal="center"/>
    </xf>
    <xf numFmtId="0" fontId="5" fillId="0" borderId="0" xfId="0" applyFont="1"/>
    <xf numFmtId="9" fontId="0" fillId="0" borderId="0" xfId="1" applyFont="1" applyFill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0" fontId="4" fillId="0" borderId="0" xfId="1" applyNumberFormat="1" applyFont="1" applyFill="1"/>
    <xf numFmtId="3" fontId="4" fillId="0" borderId="0" xfId="1" applyNumberFormat="1" applyFont="1" applyFill="1"/>
    <xf numFmtId="0" fontId="7" fillId="0" borderId="0" xfId="0" applyFont="1" applyAlignment="1">
      <alignment horizontal="justify" vertical="center" readingOrder="1"/>
    </xf>
    <xf numFmtId="166" fontId="0" fillId="0" borderId="0" xfId="1" applyNumberFormat="1" applyFont="1" applyFill="1"/>
    <xf numFmtId="167" fontId="6" fillId="0" borderId="0" xfId="0" applyNumberFormat="1" applyFont="1"/>
    <xf numFmtId="0" fontId="7" fillId="0" borderId="0" xfId="0" applyFont="1"/>
    <xf numFmtId="168" fontId="0" fillId="0" borderId="0" xfId="0" applyNumberFormat="1"/>
    <xf numFmtId="0" fontId="1" fillId="0" borderId="0" xfId="0" applyFont="1" applyAlignment="1">
      <alignment horizontal="center"/>
    </xf>
    <xf numFmtId="166" fontId="0" fillId="0" borderId="0" xfId="1" applyNumberFormat="1" applyFont="1" applyFill="1" applyAlignment="1">
      <alignment horizontal="center"/>
    </xf>
    <xf numFmtId="1" fontId="0" fillId="0" borderId="0" xfId="0" applyNumberFormat="1"/>
    <xf numFmtId="0" fontId="8" fillId="0" borderId="0" xfId="0" applyFont="1"/>
    <xf numFmtId="9" fontId="0" fillId="0" borderId="0" xfId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450850</xdr:colOff>
      <xdr:row>6</xdr:row>
      <xdr:rowOff>114300</xdr:rowOff>
    </xdr:from>
    <xdr:to>
      <xdr:col>7</xdr:col>
      <xdr:colOff>746981</xdr:colOff>
      <xdr:row>9</xdr:row>
      <xdr:rowOff>48931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952500"/>
          <a:ext cx="3820381" cy="4616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16</xdr:row>
      <xdr:rowOff>18875</xdr:rowOff>
    </xdr:from>
    <xdr:to>
      <xdr:col>3</xdr:col>
      <xdr:colOff>825501</xdr:colOff>
      <xdr:row>21</xdr:row>
      <xdr:rowOff>22849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1" y="2825575"/>
          <a:ext cx="4235450" cy="835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63500</xdr:colOff>
          <xdr:row>8</xdr:row>
          <xdr:rowOff>63500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1</xdr:row>
      <xdr:rowOff>0</xdr:rowOff>
    </xdr:from>
    <xdr:to>
      <xdr:col>7</xdr:col>
      <xdr:colOff>76944</xdr:colOff>
      <xdr:row>3</xdr:row>
      <xdr:rowOff>67835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1296144" cy="3853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443466</xdr:colOff>
      <xdr:row>24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227226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31</xdr:row>
      <xdr:rowOff>0</xdr:rowOff>
    </xdr:from>
    <xdr:to>
      <xdr:col>4</xdr:col>
      <xdr:colOff>25401</xdr:colOff>
      <xdr:row>33</xdr:row>
      <xdr:rowOff>52697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4991100"/>
          <a:ext cx="2463800" cy="3701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3" workbookViewId="0">
      <selection activeCell="B16" sqref="B16"/>
    </sheetView>
  </sheetViews>
  <sheetFormatPr defaultRowHeight="12.5" x14ac:dyDescent="0.25"/>
  <cols>
    <col min="1" max="1" width="14.36328125" customWidth="1"/>
    <col min="2" max="2" width="19" bestFit="1" customWidth="1"/>
    <col min="3" max="3" width="17.7265625" bestFit="1" customWidth="1"/>
    <col min="4" max="4" width="17.81640625" bestFit="1" customWidth="1"/>
    <col min="6" max="6" width="9.1796875" customWidth="1"/>
    <col min="7" max="8" width="14.7265625" customWidth="1"/>
    <col min="9" max="9" width="13.81640625" customWidth="1"/>
    <col min="11" max="11" width="18.08984375" bestFit="1" customWidth="1"/>
    <col min="12" max="12" width="11.7265625" bestFit="1" customWidth="1"/>
  </cols>
  <sheetData>
    <row r="1" spans="1:12" ht="13" x14ac:dyDescent="0.3">
      <c r="A1" s="3" t="s">
        <v>27</v>
      </c>
    </row>
    <row r="2" spans="1:12" ht="13" x14ac:dyDescent="0.3">
      <c r="A2" s="3"/>
    </row>
    <row r="3" spans="1:12" ht="14" x14ac:dyDescent="0.3">
      <c r="A3" t="s">
        <v>3</v>
      </c>
      <c r="B3" s="4">
        <v>0.999</v>
      </c>
      <c r="C3" s="4">
        <v>0.999</v>
      </c>
      <c r="D3" s="5"/>
      <c r="H3" s="18"/>
      <c r="K3" s="6"/>
      <c r="L3" s="7"/>
    </row>
    <row r="4" spans="1:12" ht="14" x14ac:dyDescent="0.3">
      <c r="A4" s="6" t="s">
        <v>4</v>
      </c>
      <c r="B4">
        <v>0.2</v>
      </c>
      <c r="C4">
        <v>0</v>
      </c>
      <c r="D4" s="5"/>
      <c r="H4" s="19"/>
      <c r="I4" s="5"/>
      <c r="K4" s="6"/>
      <c r="L4" s="7"/>
    </row>
    <row r="5" spans="1:12" x14ac:dyDescent="0.25">
      <c r="A5" t="s">
        <v>5</v>
      </c>
      <c r="B5">
        <v>0.1</v>
      </c>
      <c r="C5">
        <v>0.1</v>
      </c>
      <c r="D5" s="8"/>
      <c r="H5" s="19"/>
      <c r="I5" s="8"/>
      <c r="L5" s="7"/>
    </row>
    <row r="6" spans="1:12" x14ac:dyDescent="0.25">
      <c r="A6" t="s">
        <v>6</v>
      </c>
      <c r="B6">
        <v>0.4</v>
      </c>
      <c r="C6">
        <v>0.4</v>
      </c>
      <c r="D6" s="8"/>
      <c r="H6" s="19"/>
      <c r="I6" s="8"/>
      <c r="L6" s="7"/>
    </row>
    <row r="7" spans="1:12" x14ac:dyDescent="0.25">
      <c r="A7" t="s">
        <v>7</v>
      </c>
      <c r="B7">
        <v>50</v>
      </c>
      <c r="C7">
        <v>50</v>
      </c>
      <c r="D7" s="8"/>
      <c r="H7" s="19"/>
      <c r="I7" s="8"/>
      <c r="L7" s="9"/>
    </row>
    <row r="8" spans="1:12" ht="14.5" x14ac:dyDescent="0.35">
      <c r="A8" t="s">
        <v>8</v>
      </c>
      <c r="B8" s="17">
        <f>NORMSDIST((NORMSINV(B$5)+SQRT(B$4)*NORMSINV(B$3))/SQRT(1-B$4))</f>
        <v>0.544706414214299</v>
      </c>
      <c r="C8" s="17">
        <f>NORMSDIST((NORMSINV(C$5)+SQRT(C$4)*NORMSINV(C$3))/SQRT(1-C$4))</f>
        <v>9.9999999999999978E-2</v>
      </c>
      <c r="H8" s="19"/>
      <c r="K8" s="10"/>
      <c r="L8" s="11"/>
    </row>
    <row r="9" spans="1:12" ht="14.5" x14ac:dyDescent="0.35">
      <c r="A9" t="s">
        <v>9</v>
      </c>
      <c r="B9" s="2">
        <f>B8*(1-B6)*B7</f>
        <v>16.341192426428968</v>
      </c>
      <c r="C9" s="2">
        <f>C8*(1-C6)*C7</f>
        <v>2.9999999999999991</v>
      </c>
      <c r="H9" s="19"/>
      <c r="K9" s="10"/>
      <c r="L9" s="12"/>
    </row>
    <row r="10" spans="1:12" x14ac:dyDescent="0.25">
      <c r="H10" s="19"/>
    </row>
    <row r="11" spans="1:12" ht="13" x14ac:dyDescent="0.3">
      <c r="A11" s="3" t="s">
        <v>0</v>
      </c>
      <c r="H11" s="19"/>
    </row>
    <row r="12" spans="1:12" x14ac:dyDescent="0.25">
      <c r="H12" s="19"/>
    </row>
    <row r="13" spans="1:12" x14ac:dyDescent="0.25">
      <c r="A13" s="13" t="s">
        <v>12</v>
      </c>
      <c r="B13">
        <f>B9/(1-B6)</f>
        <v>27.235320710714948</v>
      </c>
      <c r="E13" t="s">
        <v>10</v>
      </c>
      <c r="F13">
        <f>B5</f>
        <v>0.1</v>
      </c>
      <c r="G13" s="18" t="s">
        <v>2</v>
      </c>
      <c r="H13" s="19"/>
      <c r="I13" s="18" t="s">
        <v>11</v>
      </c>
      <c r="J13">
        <v>10</v>
      </c>
    </row>
    <row r="14" spans="1:12" x14ac:dyDescent="0.25">
      <c r="A14" t="s">
        <v>13</v>
      </c>
      <c r="B14">
        <f>B13/5</f>
        <v>5.44706414214299</v>
      </c>
      <c r="D14" s="14"/>
      <c r="E14">
        <v>0</v>
      </c>
      <c r="F14">
        <f t="shared" ref="F14:F24" si="0">FACT($J$13)/(FACT($E14)*FACT($J$13-$E14))*F$13^$E14*(1-F$13)^($J$13-$E14)</f>
        <v>0.34867844010000015</v>
      </c>
      <c r="G14" s="19">
        <f>SUM(F$14:F14)</f>
        <v>0.34867844010000015</v>
      </c>
      <c r="H14" s="19"/>
    </row>
    <row r="15" spans="1:12" ht="25" x14ac:dyDescent="0.25">
      <c r="A15" s="13" t="s">
        <v>14</v>
      </c>
      <c r="B15" s="20">
        <f>ROUNDUP(B14,0)</f>
        <v>6</v>
      </c>
      <c r="E15">
        <f>E14+1</f>
        <v>1</v>
      </c>
      <c r="F15">
        <f t="shared" si="0"/>
        <v>0.38742048900000015</v>
      </c>
      <c r="G15" s="19">
        <f>SUM(F$14:F15)</f>
        <v>0.7360989291000003</v>
      </c>
    </row>
    <row r="16" spans="1:12" x14ac:dyDescent="0.25">
      <c r="A16" s="1" t="s">
        <v>28</v>
      </c>
      <c r="B16">
        <f>SUMIF(E:E,B15,F:F)</f>
        <v>1.377810000000001E-4</v>
      </c>
      <c r="E16">
        <f>E15+1</f>
        <v>2</v>
      </c>
      <c r="F16">
        <f t="shared" si="0"/>
        <v>0.1937102445000001</v>
      </c>
      <c r="G16" s="19">
        <f>SUM(F$14:F16)</f>
        <v>0.92980917360000037</v>
      </c>
    </row>
    <row r="17" spans="1:7" ht="15.5" x14ac:dyDescent="0.35">
      <c r="A17" s="23"/>
      <c r="B17" s="15"/>
      <c r="E17">
        <f t="shared" ref="E17:E24" si="1">E16+1</f>
        <v>3</v>
      </c>
      <c r="F17">
        <f t="shared" si="0"/>
        <v>5.7395628000000025E-2</v>
      </c>
      <c r="G17" s="19">
        <f>SUM(F$14:F17)</f>
        <v>0.98720480160000035</v>
      </c>
    </row>
    <row r="18" spans="1:7" x14ac:dyDescent="0.25">
      <c r="A18" s="24"/>
      <c r="E18">
        <f t="shared" si="1"/>
        <v>4</v>
      </c>
      <c r="F18">
        <f t="shared" si="0"/>
        <v>1.1160261000000008E-2</v>
      </c>
      <c r="G18" s="19">
        <f>SUM(F$14:F18)</f>
        <v>0.99836506260000035</v>
      </c>
    </row>
    <row r="19" spans="1:7" x14ac:dyDescent="0.25">
      <c r="E19">
        <f t="shared" si="1"/>
        <v>5</v>
      </c>
      <c r="F19">
        <f t="shared" si="0"/>
        <v>1.4880348000000012E-3</v>
      </c>
      <c r="G19" s="19">
        <f>SUM(F$14:F19)</f>
        <v>0.99985309740000039</v>
      </c>
    </row>
    <row r="20" spans="1:7" x14ac:dyDescent="0.25">
      <c r="A20" s="1"/>
      <c r="E20">
        <f t="shared" si="1"/>
        <v>6</v>
      </c>
      <c r="F20">
        <f t="shared" si="0"/>
        <v>1.377810000000001E-4</v>
      </c>
      <c r="G20" s="19">
        <f>SUM(F$14:F20)</f>
        <v>0.99999087840000034</v>
      </c>
    </row>
    <row r="21" spans="1:7" x14ac:dyDescent="0.25">
      <c r="E21">
        <f t="shared" si="1"/>
        <v>7</v>
      </c>
      <c r="F21">
        <f t="shared" si="0"/>
        <v>8.7480000000000067E-6</v>
      </c>
      <c r="G21" s="19">
        <f>SUM(F$14:F21)</f>
        <v>0.99999962640000029</v>
      </c>
    </row>
    <row r="22" spans="1:7" x14ac:dyDescent="0.25">
      <c r="A22" s="16"/>
      <c r="E22">
        <f t="shared" si="1"/>
        <v>8</v>
      </c>
      <c r="F22">
        <f t="shared" si="0"/>
        <v>3.6450000000000033E-7</v>
      </c>
      <c r="G22" s="19">
        <f>SUM(F$14:F22)</f>
        <v>0.99999999090000025</v>
      </c>
    </row>
    <row r="23" spans="1:7" x14ac:dyDescent="0.25">
      <c r="E23">
        <f t="shared" si="1"/>
        <v>9</v>
      </c>
      <c r="F23">
        <f t="shared" si="0"/>
        <v>9.0000000000000078E-9</v>
      </c>
      <c r="G23" s="19">
        <f>SUM(F$14:F23)</f>
        <v>0.99999999990000021</v>
      </c>
    </row>
    <row r="24" spans="1:7" x14ac:dyDescent="0.25">
      <c r="E24">
        <f t="shared" si="1"/>
        <v>10</v>
      </c>
      <c r="F24">
        <f t="shared" si="0"/>
        <v>1.0000000000000011E-10</v>
      </c>
      <c r="G24" s="19">
        <f>SUM(F$14:F24)</f>
        <v>1.0000000000000002</v>
      </c>
    </row>
  </sheetData>
  <mergeCells count="1">
    <mergeCell ref="A17:A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tabSelected="1" workbookViewId="0">
      <selection activeCell="B19" sqref="B19"/>
    </sheetView>
  </sheetViews>
  <sheetFormatPr defaultRowHeight="12.5" x14ac:dyDescent="0.25"/>
  <sheetData>
    <row r="1" spans="1:2" ht="13" x14ac:dyDescent="0.3">
      <c r="A1" s="3" t="s">
        <v>1</v>
      </c>
    </row>
    <row r="11" spans="1:2" ht="14.5" x14ac:dyDescent="0.35">
      <c r="A11" s="21" t="s">
        <v>15</v>
      </c>
    </row>
    <row r="12" spans="1:2" ht="14.5" x14ac:dyDescent="0.35">
      <c r="A12" s="21" t="s">
        <v>17</v>
      </c>
    </row>
    <row r="13" spans="1:2" x14ac:dyDescent="0.25">
      <c r="A13" s="1" t="s">
        <v>16</v>
      </c>
      <c r="B13">
        <v>120</v>
      </c>
    </row>
    <row r="14" spans="1:2" x14ac:dyDescent="0.25">
      <c r="A14" s="25" t="s">
        <v>18</v>
      </c>
      <c r="B14">
        <v>0.1</v>
      </c>
    </row>
    <row r="15" spans="1:2" x14ac:dyDescent="0.25">
      <c r="A15" s="1" t="s">
        <v>16</v>
      </c>
      <c r="B15" s="22">
        <v>0.25</v>
      </c>
    </row>
    <row r="16" spans="1:2" x14ac:dyDescent="0.25">
      <c r="A16" s="1" t="s">
        <v>20</v>
      </c>
      <c r="B16">
        <f>1/52</f>
        <v>1.9230769230769232E-2</v>
      </c>
    </row>
    <row r="18" spans="1:2" x14ac:dyDescent="0.25">
      <c r="A18" s="1" t="s">
        <v>19</v>
      </c>
      <c r="B18">
        <f>B14*B16</f>
        <v>1.9230769230769232E-3</v>
      </c>
    </row>
    <row r="19" spans="1:2" x14ac:dyDescent="0.25">
      <c r="A19" s="1" t="s">
        <v>21</v>
      </c>
      <c r="B19">
        <f>B13*(1+B18)</f>
        <v>120.23076923076923</v>
      </c>
    </row>
    <row r="20" spans="1:2" x14ac:dyDescent="0.25">
      <c r="A20" s="1"/>
    </row>
    <row r="21" spans="1:2" ht="13" x14ac:dyDescent="0.3">
      <c r="A21" s="3" t="s">
        <v>22</v>
      </c>
    </row>
    <row r="22" spans="1:2" ht="13" x14ac:dyDescent="0.3">
      <c r="A22" s="3"/>
    </row>
    <row r="27" spans="1:2" x14ac:dyDescent="0.25">
      <c r="A27" s="1" t="s">
        <v>23</v>
      </c>
    </row>
    <row r="28" spans="1:2" x14ac:dyDescent="0.25">
      <c r="A28" s="1" t="s">
        <v>24</v>
      </c>
    </row>
    <row r="30" spans="1:2" ht="13" x14ac:dyDescent="0.3">
      <c r="A30" s="3" t="s">
        <v>25</v>
      </c>
    </row>
    <row r="36" spans="1:1" x14ac:dyDescent="0.25">
      <c r="A36" s="1" t="s">
        <v>26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63500</xdr:colOff>
                <xdr:row>8</xdr:row>
                <xdr:rowOff>63500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2019-01-25T17:03:33Z</dcterms:created>
  <dcterms:modified xsi:type="dcterms:W3CDTF">2023-01-03T14:13:46Z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etDate">
    <vt:lpwstr>2022-12-18T16:20:07Z</vt:lpwstr>
  </property>
  <property fmtid="{D5CDD505-2E9C-101B-9397-08002B2CF9AE}" pid="4" name="MSIP_Label_f127425e-59da-41ed-9745-ddd5173ab2f7_Method">
    <vt:lpwstr>Standard</vt:lpwstr>
  </property>
  <property fmtid="{D5CDD505-2E9C-101B-9397-08002B2CF9AE}" pid="5" name="MSIP_Label_f127425e-59da-41ed-9745-ddd5173ab2f7_Name">
    <vt:lpwstr>f127425e-59da-41ed-9745-ddd5173ab2f7</vt:lpwstr>
  </property>
  <property fmtid="{D5CDD505-2E9C-101B-9397-08002B2CF9AE}" pid="6" name="MSIP_Label_f127425e-59da-41ed-9745-ddd5173ab2f7_SiteId">
    <vt:lpwstr>0f172980-1261-4323-ab7a-c89b472843d7</vt:lpwstr>
  </property>
  <property fmtid="{D5CDD505-2E9C-101B-9397-08002B2CF9AE}" pid="7" name="MSIP_Label_f127425e-59da-41ed-9745-ddd5173ab2f7_ActionId">
    <vt:lpwstr>ada529a5-60b5-455e-915f-f62410d70947</vt:lpwstr>
  </property>
  <property fmtid="{D5CDD505-2E9C-101B-9397-08002B2CF9AE}" pid="8" name="MSIP_Label_f127425e-59da-41ed-9745-ddd5173ab2f7_ContentBits">
    <vt:lpwstr>0</vt:lpwstr>
  </property>
</Properties>
</file>