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\Desktop\"/>
    </mc:Choice>
  </mc:AlternateContent>
  <bookViews>
    <workbookView xWindow="0" yWindow="0" windowWidth="16395" windowHeight="58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F53" i="1"/>
  <c r="G53" i="1" s="1"/>
  <c r="H53" i="1" s="1"/>
  <c r="I53" i="1" s="1"/>
  <c r="J53" i="1" s="1"/>
  <c r="K53" i="1" s="1"/>
  <c r="L53" i="1" s="1"/>
  <c r="M53" i="1" s="1"/>
  <c r="E53" i="1"/>
  <c r="D53" i="1"/>
  <c r="M52" i="1"/>
  <c r="L52" i="1"/>
  <c r="K52" i="1"/>
  <c r="J52" i="1"/>
  <c r="I52" i="1"/>
  <c r="H52" i="1"/>
  <c r="G52" i="1"/>
  <c r="F52" i="1"/>
  <c r="E52" i="1"/>
  <c r="D52" i="1"/>
  <c r="C52" i="1"/>
  <c r="M51" i="1"/>
  <c r="L51" i="1"/>
  <c r="K51" i="1"/>
  <c r="J51" i="1"/>
  <c r="I51" i="1"/>
  <c r="H51" i="1"/>
  <c r="G51" i="1"/>
  <c r="F51" i="1"/>
  <c r="E51" i="1"/>
  <c r="D51" i="1"/>
  <c r="C51" i="1"/>
  <c r="D48" i="1"/>
  <c r="E48" i="1" s="1"/>
  <c r="F48" i="1" s="1"/>
  <c r="G48" i="1" s="1"/>
  <c r="H48" i="1" s="1"/>
  <c r="I48" i="1" s="1"/>
  <c r="J48" i="1" s="1"/>
  <c r="K48" i="1" s="1"/>
  <c r="L48" i="1" s="1"/>
  <c r="M48" i="1" s="1"/>
  <c r="J37" i="1"/>
  <c r="M33" i="1"/>
  <c r="L33" i="1"/>
  <c r="K33" i="1"/>
  <c r="J33" i="1"/>
  <c r="I33" i="1"/>
  <c r="H33" i="1"/>
  <c r="G33" i="1"/>
  <c r="F33" i="1"/>
  <c r="E33" i="1"/>
  <c r="D33" i="1"/>
  <c r="J41" i="1" l="1"/>
  <c r="B43" i="1"/>
  <c r="E32" i="1"/>
  <c r="F32" i="1" s="1"/>
  <c r="G32" i="1" s="1"/>
  <c r="H32" i="1" s="1"/>
  <c r="I32" i="1" s="1"/>
  <c r="J32" i="1" s="1"/>
  <c r="K32" i="1" s="1"/>
  <c r="L32" i="1" s="1"/>
  <c r="M32" i="1" s="1"/>
  <c r="D32" i="1"/>
  <c r="K26" i="1"/>
  <c r="K16" i="1"/>
  <c r="D26" i="1"/>
  <c r="C24" i="1"/>
  <c r="D24" i="1" s="1"/>
  <c r="E24" i="1" s="1"/>
  <c r="F24" i="1" s="1"/>
  <c r="G24" i="1" s="1"/>
  <c r="H24" i="1" s="1"/>
  <c r="H12" i="1" l="1"/>
  <c r="F13" i="1"/>
  <c r="C13" i="1"/>
  <c r="C14" i="1" s="1"/>
  <c r="E9" i="1"/>
  <c r="F9" i="1"/>
  <c r="F10" i="1" s="1"/>
  <c r="G9" i="1"/>
  <c r="H9" i="1"/>
  <c r="H10" i="1" s="1"/>
  <c r="D9" i="1"/>
  <c r="D10" i="1" s="1"/>
  <c r="G10" i="1" l="1"/>
  <c r="G13" i="1" s="1"/>
  <c r="H13" i="1"/>
  <c r="E10" i="1"/>
  <c r="E13" i="1" s="1"/>
  <c r="D13" i="1"/>
  <c r="D14" i="1"/>
  <c r="E14" i="1" l="1"/>
  <c r="F14" i="1" s="1"/>
  <c r="G14" i="1" s="1"/>
  <c r="H14" i="1" s="1"/>
</calcChain>
</file>

<file path=xl/comments1.xml><?xml version="1.0" encoding="utf-8"?>
<comments xmlns="http://schemas.openxmlformats.org/spreadsheetml/2006/main">
  <authors>
    <author>Elsa</author>
    <author>Docentes do ISEG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"is incurred in the 1st year"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"is recovered in the fifth year"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see calculation</t>
        </r>
      </text>
    </comment>
    <comment ref="M58" authorId="1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Net Present Value of the Project</t>
        </r>
      </text>
    </comment>
  </commentList>
</comments>
</file>

<file path=xl/sharedStrings.xml><?xml version="1.0" encoding="utf-8"?>
<sst xmlns="http://schemas.openxmlformats.org/spreadsheetml/2006/main" count="47" uniqueCount="38">
  <si>
    <t>FCF</t>
  </si>
  <si>
    <t>Year</t>
  </si>
  <si>
    <t>Revenue</t>
  </si>
  <si>
    <t>Costs</t>
  </si>
  <si>
    <t>Taxes</t>
  </si>
  <si>
    <t>Fixed Capital</t>
  </si>
  <si>
    <t>Working Capital</t>
  </si>
  <si>
    <t>AccFCF</t>
  </si>
  <si>
    <t>Exercise 1.2. p.17</t>
  </si>
  <si>
    <t>Contribution: Miguel Barbosa</t>
  </si>
  <si>
    <t>Payback Period (not discounted)?</t>
  </si>
  <si>
    <t>After the first 5 years of operation the invested capital is not recovered (yet).</t>
  </si>
  <si>
    <t>Free Cash Flow</t>
  </si>
  <si>
    <t xml:space="preserve">Cumulative Free Cash Flow </t>
  </si>
  <si>
    <t>Exercise 1.1 p.17</t>
  </si>
  <si>
    <t>IRR=</t>
  </si>
  <si>
    <t>2 yeara and …months</t>
  </si>
  <si>
    <t>months=</t>
  </si>
  <si>
    <t>2 years and 6.6 months (using decimals= 2.5555 years)</t>
  </si>
  <si>
    <t xml:space="preserve">Example 1.1. Page 9 </t>
  </si>
  <si>
    <t>year</t>
  </si>
  <si>
    <t>Cumulative FCF</t>
  </si>
  <si>
    <t xml:space="preserve">6 years and … months </t>
  </si>
  <si>
    <t xml:space="preserve">6 years and 6 months </t>
  </si>
  <si>
    <t>FCF NOT discounted</t>
  </si>
  <si>
    <t>My name and my colegue name</t>
  </si>
  <si>
    <t>Cumulative FCF NOT discounted</t>
  </si>
  <si>
    <t>?</t>
  </si>
  <si>
    <t>dicount rate  5%</t>
  </si>
  <si>
    <t>discount ratio  or coeff</t>
  </si>
  <si>
    <t xml:space="preserve">FCF discounted </t>
  </si>
  <si>
    <t>Cum. FCF disc</t>
  </si>
  <si>
    <t xml:space="preserve">PAYBACK PERIOD DISCOUNTED </t>
  </si>
  <si>
    <t>YEARS?</t>
  </si>
  <si>
    <t xml:space="preserve">6 YEARS </t>
  </si>
  <si>
    <t xml:space="preserve">?? </t>
  </si>
  <si>
    <t>MONTHS=</t>
  </si>
  <si>
    <t xml:space="preserve">6 YEARS AND  11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</si>
</sst>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FD1D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164" fontId="0" fillId="0" borderId="0" xfId="0" applyNumberFormat="1"/>
    <xf numFmtId="165" fontId="0" fillId="0" borderId="0" xfId="0" applyNumberFormat="1"/>
    <xf numFmtId="0" fontId="2" fillId="7" borderId="0" xfId="0" applyFont="1" applyFill="1"/>
    <xf numFmtId="0" fontId="0" fillId="8" borderId="2" xfId="0" applyFill="1" applyBorder="1"/>
    <xf numFmtId="0" fontId="0" fillId="4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1" fillId="0" borderId="0" xfId="0" applyFont="1"/>
    <xf numFmtId="0" fontId="7" fillId="0" borderId="2" xfId="0" applyFont="1" applyFill="1" applyBorder="1"/>
    <xf numFmtId="9" fontId="0" fillId="0" borderId="0" xfId="0" applyNumberFormat="1" applyFill="1" applyBorder="1"/>
    <xf numFmtId="0" fontId="8" fillId="0" borderId="0" xfId="0" applyFont="1"/>
    <xf numFmtId="9" fontId="8" fillId="0" borderId="0" xfId="0" applyNumberFormat="1" applyFont="1"/>
    <xf numFmtId="0" fontId="0" fillId="9" borderId="0" xfId="0" applyFill="1"/>
    <xf numFmtId="0" fontId="9" fillId="0" borderId="0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8" borderId="2" xfId="0" applyFont="1" applyFill="1" applyBorder="1"/>
    <xf numFmtId="0" fontId="9" fillId="0" borderId="2" xfId="0" applyFont="1" applyFill="1" applyBorder="1"/>
    <xf numFmtId="0" fontId="10" fillId="10" borderId="0" xfId="0" applyFont="1" applyFill="1" applyBorder="1" applyAlignment="1">
      <alignment horizontal="center"/>
    </xf>
    <xf numFmtId="0" fontId="11" fillId="0" borderId="0" xfId="0" applyFont="1"/>
    <xf numFmtId="0" fontId="0" fillId="11" borderId="0" xfId="0" applyFill="1"/>
    <xf numFmtId="0" fontId="0" fillId="8" borderId="0" xfId="0" applyFill="1"/>
    <xf numFmtId="0" fontId="7" fillId="12" borderId="2" xfId="0" applyFont="1" applyFill="1" applyBorder="1"/>
    <xf numFmtId="0" fontId="8" fillId="12" borderId="2" xfId="0" applyFont="1" applyFill="1" applyBorder="1"/>
    <xf numFmtId="0" fontId="9" fillId="12" borderId="2" xfId="0" applyFont="1" applyFill="1" applyBorder="1"/>
    <xf numFmtId="0" fontId="0" fillId="12" borderId="0" xfId="0" applyFill="1"/>
    <xf numFmtId="166" fontId="0" fillId="12" borderId="0" xfId="0" applyNumberFormat="1" applyFill="1"/>
    <xf numFmtId="166" fontId="0" fillId="8" borderId="0" xfId="0" applyNumberFormat="1" applyFill="1"/>
    <xf numFmtId="166" fontId="8" fillId="8" borderId="0" xfId="0" applyNumberFormat="1" applyFont="1" applyFill="1"/>
    <xf numFmtId="166" fontId="9" fillId="8" borderId="0" xfId="0" applyNumberFormat="1" applyFont="1" applyFill="1"/>
    <xf numFmtId="0" fontId="12" fillId="0" borderId="0" xfId="0" applyFont="1"/>
    <xf numFmtId="0" fontId="9" fillId="0" borderId="0" xfId="0" applyFont="1"/>
    <xf numFmtId="166" fontId="1" fillId="12" borderId="0" xfId="0" applyNumberFormat="1" applyFont="1" applyFill="1"/>
    <xf numFmtId="0" fontId="2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D1D1"/>
      <color rgb="FFB68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CUMULATIVE FCF</a:t>
            </a:r>
            <a:r>
              <a:rPr lang="pt-PT" baseline="0"/>
              <a:t> </a:t>
            </a:r>
          </a:p>
          <a:p>
            <a:pPr>
              <a:defRPr/>
            </a:pPr>
            <a:r>
              <a:rPr lang="pt-PT" baseline="0"/>
              <a:t>(DISCOUNTED AND NOT DISCOUNTED) 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Sheet1!$B$57</c:f>
              <c:strCache>
                <c:ptCount val="1"/>
                <c:pt idx="0">
                  <c:v>Cumulative FCF NOT discounted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Sheet1!$C$57:$M$57</c:f>
              <c:numCache>
                <c:formatCode>General</c:formatCode>
                <c:ptCount val="11"/>
                <c:pt idx="0">
                  <c:v>-10</c:v>
                </c:pt>
                <c:pt idx="1">
                  <c:v>-84.9</c:v>
                </c:pt>
                <c:pt idx="2">
                  <c:v>-162.69999999999999</c:v>
                </c:pt>
                <c:pt idx="3">
                  <c:v>-276.89999999999998</c:v>
                </c:pt>
                <c:pt idx="4">
                  <c:v>-314.5</c:v>
                </c:pt>
                <c:pt idx="5">
                  <c:v>-225.9</c:v>
                </c:pt>
                <c:pt idx="6">
                  <c:v>-76.099999999999994</c:v>
                </c:pt>
                <c:pt idx="7">
                  <c:v>77.5</c:v>
                </c:pt>
                <c:pt idx="8">
                  <c:v>231.1</c:v>
                </c:pt>
                <c:pt idx="9">
                  <c:v>384.7</c:v>
                </c:pt>
                <c:pt idx="10">
                  <c:v>538.29999999999995</c:v>
                </c:pt>
              </c:numCache>
            </c:numRef>
          </c:val>
        </c:ser>
        <c:ser>
          <c:idx val="1"/>
          <c:order val="1"/>
          <c:tx>
            <c:strRef>
              <c:f>Sheet1!$B$58</c:f>
              <c:strCache>
                <c:ptCount val="1"/>
                <c:pt idx="0">
                  <c:v>Cum. FCF disc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Sheet1!$C$58:$M$58</c:f>
              <c:numCache>
                <c:formatCode>General</c:formatCode>
                <c:ptCount val="11"/>
                <c:pt idx="0">
                  <c:v>-10</c:v>
                </c:pt>
                <c:pt idx="1">
                  <c:v>-81.333333333333329</c:v>
                </c:pt>
                <c:pt idx="2">
                  <c:v>-151.90022675736961</c:v>
                </c:pt>
                <c:pt idx="3">
                  <c:v>-250.55048050966417</c:v>
                </c:pt>
                <c:pt idx="4">
                  <c:v>-281.4840935618389</c:v>
                </c:pt>
                <c:pt idx="5">
                  <c:v>-212.06367521273344</c:v>
                </c:pt>
                <c:pt idx="6">
                  <c:v>-100.28060879656663</c:v>
                </c:pt>
                <c:pt idx="7">
                  <c:v>8.8800435114200269</c:v>
                </c:pt>
                <c:pt idx="8">
                  <c:v>112.84256951902638</c:v>
                </c:pt>
                <c:pt idx="9">
                  <c:v>211.85449905008005</c:v>
                </c:pt>
                <c:pt idx="10">
                  <c:v>306.15157479394065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862336"/>
        <c:axId val="396861944"/>
      </c:barChart>
      <c:catAx>
        <c:axId val="396862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6861944"/>
        <c:crosses val="autoZero"/>
        <c:auto val="1"/>
        <c:lblAlgn val="ctr"/>
        <c:lblOffset val="100"/>
        <c:noMultiLvlLbl val="0"/>
      </c:catAx>
      <c:valAx>
        <c:axId val="39686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9686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326571</xdr:colOff>
      <xdr:row>59</xdr:row>
      <xdr:rowOff>101373</xdr:rowOff>
    </xdr:from>
    <xdr:to>
      <xdr:col>12</xdr:col>
      <xdr:colOff>0</xdr:colOff>
      <xdr:row>73</xdr:row>
      <xdr:rowOff>177573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292211</xdr:colOff>
      <xdr:row>37</xdr:row>
      <xdr:rowOff>82828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19200" y="381000"/>
          <a:ext cx="8826611" cy="675032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wrap="square"/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5pPr>
          <a:lvl6pPr marL="2286000" algn="l" defTabSz="914400" rtl="0" eaLnBrk="1" latinLnBrk="0" hangingPunct="1"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6pPr>
          <a:lvl7pPr marL="2743200" algn="l" defTabSz="914400" rtl="0" eaLnBrk="1" latinLnBrk="0" hangingPunct="1"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7pPr>
          <a:lvl8pPr marL="3200400" algn="l" defTabSz="914400" rtl="0" eaLnBrk="1" latinLnBrk="0" hangingPunct="1"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8pPr>
          <a:lvl9pPr marL="3657600" algn="l" defTabSz="914400" rtl="0" eaLnBrk="1" latinLnBrk="0" hangingPunct="1">
            <a:defRPr sz="2400" kern="1200">
              <a:solidFill>
                <a:srgbClr val="000000"/>
              </a:solidFill>
              <a:latin typeface="Times New Roman" panose="02020603050405020304" pitchFamily="18" charset="0"/>
            </a:defRPr>
          </a:lvl9pPr>
        </a:lstStyle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4"/>
  <sheetViews>
    <sheetView tabSelected="1" topLeftCell="D51" zoomScale="140" zoomScaleNormal="140" workbookViewId="0">
      <selection activeCell="P68" sqref="P68"/>
    </sheetView>
  </sheetViews>
  <sheetFormatPr defaultRowHeight="15" x14ac:dyDescent="0.25"/>
  <cols>
    <col min="2" max="2" width="13.7109375" customWidth="1"/>
  </cols>
  <sheetData>
    <row r="1" spans="1:13" x14ac:dyDescent="0.25">
      <c r="A1" s="27" t="s">
        <v>8</v>
      </c>
      <c r="B1" s="27"/>
    </row>
    <row r="2" spans="1:13" x14ac:dyDescent="0.25">
      <c r="A2" s="29"/>
      <c r="B2" s="16"/>
      <c r="C2" s="16"/>
      <c r="D2" s="16"/>
      <c r="E2" s="16"/>
      <c r="F2" s="16"/>
      <c r="G2" s="16"/>
      <c r="H2" s="16"/>
    </row>
    <row r="3" spans="1:13" x14ac:dyDescent="0.25">
      <c r="A3" s="29"/>
      <c r="B3" s="17"/>
      <c r="C3" s="18"/>
      <c r="D3" s="18"/>
      <c r="E3" s="18"/>
      <c r="F3" s="18"/>
      <c r="G3" s="18"/>
      <c r="H3" s="18"/>
      <c r="I3" s="1"/>
      <c r="J3" s="1"/>
      <c r="K3" s="1"/>
      <c r="L3" s="1"/>
      <c r="M3" s="1"/>
    </row>
    <row r="4" spans="1:13" x14ac:dyDescent="0.25">
      <c r="A4" s="29"/>
      <c r="B4" s="17"/>
      <c r="C4" s="18"/>
      <c r="D4" s="18"/>
      <c r="E4" s="18"/>
      <c r="F4" s="18"/>
      <c r="G4" s="18"/>
      <c r="H4" s="18"/>
      <c r="I4" s="1"/>
      <c r="J4" s="1"/>
      <c r="K4" s="1"/>
      <c r="L4" s="1"/>
      <c r="M4" s="1"/>
    </row>
    <row r="5" spans="1:13" x14ac:dyDescent="0.25">
      <c r="A5" s="19"/>
      <c r="B5" s="17"/>
      <c r="C5" s="18"/>
      <c r="D5" s="18"/>
      <c r="E5" s="18"/>
      <c r="F5" s="18"/>
      <c r="G5" s="18"/>
      <c r="H5" s="18"/>
      <c r="I5" s="1"/>
      <c r="J5" s="1"/>
      <c r="K5" s="1"/>
      <c r="L5" s="1"/>
      <c r="M5" s="1"/>
    </row>
    <row r="6" spans="1:13" x14ac:dyDescent="0.25">
      <c r="A6" s="19"/>
      <c r="B6" s="17"/>
      <c r="C6" s="18"/>
      <c r="D6" s="18"/>
      <c r="E6" s="18"/>
      <c r="F6" s="18"/>
      <c r="G6" s="18"/>
      <c r="H6" s="18"/>
      <c r="I6" s="1"/>
      <c r="J6" s="1"/>
      <c r="K6" s="1"/>
      <c r="L6" s="1"/>
      <c r="M6" s="1"/>
    </row>
    <row r="7" spans="1:13" ht="15.75" thickBot="1" x14ac:dyDescent="0.3">
      <c r="B7" s="11" t="s">
        <v>1</v>
      </c>
      <c r="C7" s="20">
        <v>0</v>
      </c>
      <c r="D7" s="21">
        <v>1</v>
      </c>
      <c r="E7" s="21">
        <v>2</v>
      </c>
      <c r="F7" s="21">
        <v>3</v>
      </c>
      <c r="G7" s="21">
        <v>4</v>
      </c>
      <c r="H7" s="22">
        <v>5</v>
      </c>
    </row>
    <row r="8" spans="1:13" x14ac:dyDescent="0.25">
      <c r="A8" s="30"/>
      <c r="B8" s="9" t="s">
        <v>2</v>
      </c>
      <c r="C8" s="3">
        <v>0</v>
      </c>
      <c r="D8" s="4">
        <v>70</v>
      </c>
      <c r="E8" s="4">
        <v>70</v>
      </c>
      <c r="F8" s="4">
        <v>70</v>
      </c>
      <c r="G8" s="4">
        <v>70</v>
      </c>
      <c r="H8" s="5">
        <v>70</v>
      </c>
    </row>
    <row r="9" spans="1:13" x14ac:dyDescent="0.25">
      <c r="A9" s="30"/>
      <c r="B9" s="10" t="s">
        <v>3</v>
      </c>
      <c r="C9" s="6"/>
      <c r="D9" s="7">
        <f>0.6*D8</f>
        <v>42</v>
      </c>
      <c r="E9" s="7">
        <f t="shared" ref="E9:H9" si="0">0.6*E8</f>
        <v>42</v>
      </c>
      <c r="F9" s="7">
        <f t="shared" si="0"/>
        <v>42</v>
      </c>
      <c r="G9" s="7">
        <f t="shared" si="0"/>
        <v>42</v>
      </c>
      <c r="H9" s="8">
        <f t="shared" si="0"/>
        <v>42</v>
      </c>
    </row>
    <row r="10" spans="1:13" x14ac:dyDescent="0.25">
      <c r="A10" s="30"/>
      <c r="B10" s="10" t="s">
        <v>4</v>
      </c>
      <c r="C10" s="6"/>
      <c r="D10" s="7">
        <f>0.3*(D8-D9)</f>
        <v>8.4</v>
      </c>
      <c r="E10" s="7">
        <f t="shared" ref="E10:H10" si="1">0.3*(E8-E9)</f>
        <v>8.4</v>
      </c>
      <c r="F10" s="7">
        <f t="shared" si="1"/>
        <v>8.4</v>
      </c>
      <c r="G10" s="7">
        <f t="shared" si="1"/>
        <v>8.4</v>
      </c>
      <c r="H10" s="8">
        <f t="shared" si="1"/>
        <v>8.4</v>
      </c>
    </row>
    <row r="11" spans="1:13" x14ac:dyDescent="0.25">
      <c r="A11" s="30"/>
      <c r="B11" s="10" t="s">
        <v>5</v>
      </c>
      <c r="C11" s="6">
        <v>100</v>
      </c>
      <c r="D11" s="7"/>
      <c r="E11" s="7"/>
      <c r="F11" s="7"/>
      <c r="G11" s="7"/>
      <c r="H11" s="8"/>
    </row>
    <row r="12" spans="1:13" x14ac:dyDescent="0.25">
      <c r="A12" s="30"/>
      <c r="B12" s="10" t="s">
        <v>6</v>
      </c>
      <c r="C12" s="6">
        <v>15</v>
      </c>
      <c r="D12" s="7"/>
      <c r="E12" s="7"/>
      <c r="F12" s="7"/>
      <c r="G12" s="7"/>
      <c r="H12" s="8">
        <f>-0.15*C11</f>
        <v>-15</v>
      </c>
    </row>
    <row r="13" spans="1:13" x14ac:dyDescent="0.25">
      <c r="A13" s="30"/>
      <c r="B13" s="10" t="s">
        <v>0</v>
      </c>
      <c r="C13" s="6">
        <f>C8-C9-C10-C11-C12</f>
        <v>-115</v>
      </c>
      <c r="D13" s="7">
        <f t="shared" ref="D13:G13" si="2">D8-D9-D10-D11-D12</f>
        <v>19.600000000000001</v>
      </c>
      <c r="E13" s="7">
        <f t="shared" si="2"/>
        <v>19.600000000000001</v>
      </c>
      <c r="F13" s="7">
        <f t="shared" si="2"/>
        <v>19.600000000000001</v>
      </c>
      <c r="G13" s="7">
        <f t="shared" si="2"/>
        <v>19.600000000000001</v>
      </c>
      <c r="H13" s="8">
        <f>H8-H9-H10-H11-H12</f>
        <v>34.6</v>
      </c>
      <c r="J13" s="2"/>
      <c r="K13" s="2" t="s">
        <v>10</v>
      </c>
      <c r="L13" s="2"/>
      <c r="M13" s="2"/>
    </row>
    <row r="14" spans="1:13" ht="15.75" thickBot="1" x14ac:dyDescent="0.3">
      <c r="A14" s="30"/>
      <c r="B14" s="12" t="s">
        <v>7</v>
      </c>
      <c r="C14" s="13">
        <f>C13</f>
        <v>-115</v>
      </c>
      <c r="D14" s="14">
        <f>C14+D13</f>
        <v>-95.4</v>
      </c>
      <c r="E14" s="14">
        <f t="shared" ref="E14:H14" si="3">D14+E13</f>
        <v>-75.800000000000011</v>
      </c>
      <c r="F14" s="14">
        <f t="shared" si="3"/>
        <v>-56.20000000000001</v>
      </c>
      <c r="G14" s="14">
        <f t="shared" si="3"/>
        <v>-36.600000000000009</v>
      </c>
      <c r="H14" s="15">
        <f t="shared" si="3"/>
        <v>-2.0000000000000071</v>
      </c>
      <c r="J14" t="s">
        <v>11</v>
      </c>
    </row>
    <row r="15" spans="1:13" x14ac:dyDescent="0.25">
      <c r="A15" t="s">
        <v>9</v>
      </c>
    </row>
    <row r="16" spans="1:13" x14ac:dyDescent="0.25">
      <c r="J16" s="25" t="s">
        <v>15</v>
      </c>
      <c r="K16" s="26">
        <f>IRR(C13:H13)</f>
        <v>-5.348631617618449E-3</v>
      </c>
    </row>
    <row r="20" spans="1:13" x14ac:dyDescent="0.25">
      <c r="A20" s="27" t="s">
        <v>14</v>
      </c>
      <c r="B20" s="27"/>
    </row>
    <row r="22" spans="1:13" x14ac:dyDescent="0.25">
      <c r="B22" s="23" t="s">
        <v>1</v>
      </c>
      <c r="C22" s="23">
        <v>0</v>
      </c>
      <c r="D22" s="23">
        <v>1</v>
      </c>
      <c r="E22" s="23">
        <v>2</v>
      </c>
      <c r="F22" s="23">
        <v>3</v>
      </c>
      <c r="G22" s="23">
        <v>4</v>
      </c>
      <c r="H22" s="23">
        <v>5</v>
      </c>
      <c r="J22" t="s">
        <v>10</v>
      </c>
    </row>
    <row r="23" spans="1:13" x14ac:dyDescent="0.25">
      <c r="B23" s="23" t="s">
        <v>12</v>
      </c>
      <c r="C23" s="24">
        <v>-100</v>
      </c>
      <c r="D23" s="24">
        <v>35</v>
      </c>
      <c r="E23" s="24">
        <v>40</v>
      </c>
      <c r="F23" s="24">
        <v>45</v>
      </c>
      <c r="G23" s="24">
        <v>50</v>
      </c>
      <c r="H23" s="24">
        <v>55</v>
      </c>
    </row>
    <row r="24" spans="1:13" x14ac:dyDescent="0.25">
      <c r="B24" s="23" t="s">
        <v>13</v>
      </c>
      <c r="C24" s="24">
        <f>C23</f>
        <v>-100</v>
      </c>
      <c r="D24" s="24">
        <f>D23+C24</f>
        <v>-65</v>
      </c>
      <c r="E24" s="24">
        <f>E23+D24</f>
        <v>-25</v>
      </c>
      <c r="F24" s="24">
        <f>F23+E24</f>
        <v>20</v>
      </c>
      <c r="G24" s="24">
        <f>G23+F24</f>
        <v>70</v>
      </c>
      <c r="H24" s="24">
        <f>H23+G24</f>
        <v>125</v>
      </c>
      <c r="J24" t="s">
        <v>16</v>
      </c>
    </row>
    <row r="26" spans="1:13" x14ac:dyDescent="0.25">
      <c r="D26">
        <f>2+25/45</f>
        <v>2.5555555555555554</v>
      </c>
      <c r="J26" t="s">
        <v>17</v>
      </c>
      <c r="K26">
        <f>(25*12)/45</f>
        <v>6.666666666666667</v>
      </c>
    </row>
    <row r="27" spans="1:13" x14ac:dyDescent="0.25">
      <c r="J27" t="s">
        <v>18</v>
      </c>
    </row>
    <row r="28" spans="1:13" x14ac:dyDescent="0.25">
      <c r="A28" s="27" t="s">
        <v>19</v>
      </c>
      <c r="B28" s="27"/>
      <c r="C28" s="38" t="s">
        <v>25</v>
      </c>
      <c r="D28" s="38"/>
      <c r="E28" s="38"/>
    </row>
    <row r="30" spans="1:13" x14ac:dyDescent="0.25">
      <c r="B30" s="31" t="s">
        <v>20</v>
      </c>
      <c r="C30" s="31">
        <v>0</v>
      </c>
      <c r="D30" s="31">
        <v>1</v>
      </c>
      <c r="E30" s="31">
        <v>2</v>
      </c>
      <c r="F30" s="31">
        <v>3</v>
      </c>
      <c r="G30" s="31">
        <v>4</v>
      </c>
      <c r="H30" s="31">
        <v>5</v>
      </c>
      <c r="I30" s="31">
        <v>6</v>
      </c>
      <c r="J30" s="31">
        <v>7</v>
      </c>
      <c r="K30" s="31">
        <v>8</v>
      </c>
      <c r="L30" s="31">
        <v>9</v>
      </c>
      <c r="M30" s="31">
        <v>10</v>
      </c>
    </row>
    <row r="31" spans="1:13" s="33" customFormat="1" x14ac:dyDescent="0.25">
      <c r="B31" s="34" t="s">
        <v>24</v>
      </c>
      <c r="C31" s="40">
        <v>-10</v>
      </c>
      <c r="D31" s="40">
        <v>-74.900000000000006</v>
      </c>
      <c r="E31" s="42">
        <v>-77.8</v>
      </c>
      <c r="F31" s="40">
        <v>-114.2</v>
      </c>
      <c r="G31" s="40">
        <v>-37.6</v>
      </c>
      <c r="H31" s="43">
        <v>88.6</v>
      </c>
      <c r="I31" s="43">
        <v>149.80000000000001</v>
      </c>
      <c r="J31" s="43">
        <v>153.6</v>
      </c>
      <c r="K31" s="43">
        <v>153.6</v>
      </c>
      <c r="L31" s="43">
        <v>153.6</v>
      </c>
      <c r="M31" s="43">
        <v>153.6</v>
      </c>
    </row>
    <row r="32" spans="1:13" x14ac:dyDescent="0.25">
      <c r="B32" s="31" t="s">
        <v>26</v>
      </c>
      <c r="C32" s="31">
        <v>-10</v>
      </c>
      <c r="D32" s="28">
        <f>C32+D31</f>
        <v>-84.9</v>
      </c>
      <c r="E32" s="31">
        <f t="shared" ref="E32:M32" si="4">D32+E31</f>
        <v>-162.69999999999999</v>
      </c>
      <c r="F32" s="31">
        <f t="shared" si="4"/>
        <v>-276.89999999999998</v>
      </c>
      <c r="G32" s="31">
        <f t="shared" si="4"/>
        <v>-314.5</v>
      </c>
      <c r="H32" s="31">
        <f t="shared" si="4"/>
        <v>-225.9</v>
      </c>
      <c r="I32" s="31">
        <f t="shared" si="4"/>
        <v>-76.099999999999994</v>
      </c>
      <c r="J32" s="31">
        <f t="shared" si="4"/>
        <v>77.5</v>
      </c>
      <c r="K32" s="31">
        <f t="shared" si="4"/>
        <v>231.1</v>
      </c>
      <c r="L32" s="31">
        <f t="shared" si="4"/>
        <v>384.7</v>
      </c>
      <c r="M32" s="31">
        <f t="shared" si="4"/>
        <v>538.29999999999995</v>
      </c>
    </row>
    <row r="33" spans="2:13" x14ac:dyDescent="0.25">
      <c r="B33" s="31" t="s">
        <v>21</v>
      </c>
      <c r="C33" s="40">
        <v>-10</v>
      </c>
      <c r="D33" s="41">
        <f>C32+D31</f>
        <v>-84.9</v>
      </c>
      <c r="E33" s="41">
        <f t="shared" ref="E33:M33" si="5">D32+E31</f>
        <v>-162.69999999999999</v>
      </c>
      <c r="F33" s="41">
        <f t="shared" si="5"/>
        <v>-276.89999999999998</v>
      </c>
      <c r="G33" s="41">
        <f t="shared" si="5"/>
        <v>-314.5</v>
      </c>
      <c r="H33" s="41">
        <f t="shared" si="5"/>
        <v>-225.9</v>
      </c>
      <c r="I33" s="41">
        <f t="shared" si="5"/>
        <v>-76.099999999999994</v>
      </c>
      <c r="J33" s="39">
        <f t="shared" si="5"/>
        <v>77.5</v>
      </c>
      <c r="K33" s="39">
        <f t="shared" si="5"/>
        <v>231.1</v>
      </c>
      <c r="L33" s="39">
        <f t="shared" si="5"/>
        <v>384.7</v>
      </c>
      <c r="M33" s="39">
        <f t="shared" si="5"/>
        <v>538.29999999999995</v>
      </c>
    </row>
    <row r="34" spans="2:13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2:13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2:13" x14ac:dyDescent="0.25">
      <c r="B36" s="32"/>
      <c r="C36" s="32"/>
      <c r="D36" s="32"/>
      <c r="E36" s="32"/>
      <c r="F36" s="32"/>
      <c r="G36" s="32">
        <v>153.6</v>
      </c>
      <c r="H36" s="32">
        <v>12</v>
      </c>
      <c r="I36" s="32"/>
      <c r="J36" s="32"/>
      <c r="K36" s="32"/>
      <c r="L36" s="32"/>
      <c r="M36" s="32"/>
    </row>
    <row r="37" spans="2:13" ht="18.75" x14ac:dyDescent="0.3">
      <c r="B37" s="32"/>
      <c r="C37" s="32"/>
      <c r="D37" s="32"/>
      <c r="E37" s="32"/>
      <c r="F37" s="32"/>
      <c r="G37" s="32">
        <v>76.099999999999994</v>
      </c>
      <c r="H37" s="44" t="s">
        <v>27</v>
      </c>
      <c r="I37" s="32"/>
      <c r="J37" s="32">
        <f>(G37*H36)/G36</f>
        <v>5.9453125</v>
      </c>
      <c r="K37" s="32"/>
      <c r="L37" s="32"/>
      <c r="M37" s="32"/>
    </row>
    <row r="38" spans="2:13" x14ac:dyDescent="0.25">
      <c r="B38" s="32"/>
      <c r="C38" s="35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40" spans="2:13" ht="13.5" customHeight="1" x14ac:dyDescent="0.25"/>
    <row r="41" spans="2:13" ht="13.5" customHeight="1" x14ac:dyDescent="0.25">
      <c r="B41" t="s">
        <v>10</v>
      </c>
      <c r="I41" s="36" t="s">
        <v>15</v>
      </c>
      <c r="J41" s="37">
        <f>IRR(C31:M31)</f>
        <v>0.20906229931524845</v>
      </c>
    </row>
    <row r="42" spans="2:13" ht="13.5" customHeight="1" x14ac:dyDescent="0.25">
      <c r="B42" t="s">
        <v>22</v>
      </c>
    </row>
    <row r="43" spans="2:13" ht="13.5" customHeight="1" x14ac:dyDescent="0.25">
      <c r="B43">
        <f>(76.1*12)/153.6</f>
        <v>5.9453125</v>
      </c>
    </row>
    <row r="44" spans="2:13" ht="13.5" customHeight="1" x14ac:dyDescent="0.25">
      <c r="B44" s="56" t="s">
        <v>23</v>
      </c>
      <c r="C44" s="56"/>
    </row>
    <row r="45" spans="2:13" ht="13.5" customHeight="1" x14ac:dyDescent="0.25"/>
    <row r="46" spans="2:13" ht="13.5" customHeight="1" x14ac:dyDescent="0.25">
      <c r="B46" s="31" t="s">
        <v>20</v>
      </c>
      <c r="C46" s="31">
        <v>0</v>
      </c>
      <c r="D46" s="31">
        <v>1</v>
      </c>
      <c r="E46" s="31">
        <v>2</v>
      </c>
      <c r="F46" s="31">
        <v>3</v>
      </c>
      <c r="G46" s="31">
        <v>4</v>
      </c>
      <c r="H46" s="31">
        <v>5</v>
      </c>
      <c r="I46" s="31">
        <v>6</v>
      </c>
      <c r="J46" s="31">
        <v>7</v>
      </c>
      <c r="K46" s="31">
        <v>8</v>
      </c>
      <c r="L46" s="31">
        <v>9</v>
      </c>
      <c r="M46" s="31">
        <v>10</v>
      </c>
    </row>
    <row r="47" spans="2:13" s="51" customFormat="1" ht="13.5" customHeight="1" x14ac:dyDescent="0.25">
      <c r="B47" s="48" t="s">
        <v>24</v>
      </c>
      <c r="C47" s="49">
        <v>-10</v>
      </c>
      <c r="D47" s="49">
        <v>-74.900000000000006</v>
      </c>
      <c r="E47" s="49">
        <v>-77.8</v>
      </c>
      <c r="F47" s="49">
        <v>-114.2</v>
      </c>
      <c r="G47" s="49">
        <v>-37.6</v>
      </c>
      <c r="H47" s="50">
        <v>88.6</v>
      </c>
      <c r="I47" s="50">
        <v>149.80000000000001</v>
      </c>
      <c r="J47" s="50">
        <v>153.6</v>
      </c>
      <c r="K47" s="50">
        <v>153.6</v>
      </c>
      <c r="L47" s="50">
        <v>153.6</v>
      </c>
      <c r="M47" s="50">
        <v>153.6</v>
      </c>
    </row>
    <row r="48" spans="2:13" s="47" customFormat="1" ht="13.5" customHeight="1" x14ac:dyDescent="0.25">
      <c r="B48" s="28" t="s">
        <v>26</v>
      </c>
      <c r="C48" s="42">
        <v>-10</v>
      </c>
      <c r="D48" s="42">
        <f>C48+D47</f>
        <v>-84.9</v>
      </c>
      <c r="E48" s="42">
        <f t="shared" ref="E48" si="6">D48+E47</f>
        <v>-162.69999999999999</v>
      </c>
      <c r="F48" s="42">
        <f t="shared" ref="F48" si="7">E48+F47</f>
        <v>-276.89999999999998</v>
      </c>
      <c r="G48" s="42">
        <f t="shared" ref="G48" si="8">F48+G47</f>
        <v>-314.5</v>
      </c>
      <c r="H48" s="42">
        <f t="shared" ref="H48" si="9">G48+H47</f>
        <v>-225.9</v>
      </c>
      <c r="I48" s="42">
        <f t="shared" ref="I48" si="10">H48+I47</f>
        <v>-76.099999999999994</v>
      </c>
      <c r="J48" s="28">
        <f t="shared" ref="J48" si="11">I48+J47</f>
        <v>77.5</v>
      </c>
      <c r="K48" s="28">
        <f t="shared" ref="K48" si="12">J48+K47</f>
        <v>231.1</v>
      </c>
      <c r="L48" s="28">
        <f t="shared" ref="L48" si="13">K48+L47</f>
        <v>384.7</v>
      </c>
      <c r="M48" s="28">
        <f t="shared" ref="M48" si="14">L48+M47</f>
        <v>538.29999999999995</v>
      </c>
    </row>
    <row r="49" spans="1:13" ht="13.5" customHeight="1" x14ac:dyDescent="0.25"/>
    <row r="50" spans="1:13" ht="13.5" customHeight="1" x14ac:dyDescent="0.25">
      <c r="A50" s="46" t="s">
        <v>28</v>
      </c>
      <c r="B50" s="46"/>
    </row>
    <row r="51" spans="1:13" s="45" customFormat="1" ht="13.5" customHeight="1" x14ac:dyDescent="0.3">
      <c r="A51" s="45" t="s">
        <v>29</v>
      </c>
      <c r="C51" s="45">
        <f>1/(1+0.05)^C46</f>
        <v>1</v>
      </c>
      <c r="D51" s="45">
        <f t="shared" ref="D51:M51" si="15">1/(1+0.05)^D46</f>
        <v>0.95238095238095233</v>
      </c>
      <c r="E51" s="45">
        <f t="shared" si="15"/>
        <v>0.90702947845804982</v>
      </c>
      <c r="F51" s="45">
        <f t="shared" si="15"/>
        <v>0.86383759853147601</v>
      </c>
      <c r="G51" s="45">
        <f t="shared" si="15"/>
        <v>0.82270247479188197</v>
      </c>
      <c r="H51" s="45">
        <f t="shared" si="15"/>
        <v>0.78352616646845896</v>
      </c>
      <c r="I51" s="45">
        <f t="shared" si="15"/>
        <v>0.74621539663662761</v>
      </c>
      <c r="J51" s="45">
        <f t="shared" si="15"/>
        <v>0.71068133013012147</v>
      </c>
      <c r="K51" s="45">
        <f t="shared" si="15"/>
        <v>0.67683936202868722</v>
      </c>
      <c r="L51" s="45">
        <f t="shared" si="15"/>
        <v>0.64460891621779726</v>
      </c>
      <c r="M51" s="45">
        <f t="shared" si="15"/>
        <v>0.61391325354075932</v>
      </c>
    </row>
    <row r="52" spans="1:13" s="52" customFormat="1" ht="13.5" customHeight="1" x14ac:dyDescent="0.25">
      <c r="B52" s="52" t="s">
        <v>30</v>
      </c>
      <c r="C52" s="52">
        <f>C47*C51</f>
        <v>-10</v>
      </c>
      <c r="D52" s="52">
        <f t="shared" ref="D52:M52" si="16">D47*D51</f>
        <v>-71.333333333333329</v>
      </c>
      <c r="E52" s="52">
        <f t="shared" si="16"/>
        <v>-70.56689342403628</v>
      </c>
      <c r="F52" s="52">
        <f t="shared" si="16"/>
        <v>-98.65025375229456</v>
      </c>
      <c r="G52" s="52">
        <f t="shared" si="16"/>
        <v>-30.933613052174763</v>
      </c>
      <c r="H52" s="52">
        <f t="shared" si="16"/>
        <v>69.420418349105461</v>
      </c>
      <c r="I52" s="52">
        <f t="shared" si="16"/>
        <v>111.78306641616682</v>
      </c>
      <c r="J52" s="58">
        <f t="shared" si="16"/>
        <v>109.16065230798665</v>
      </c>
      <c r="K52" s="52">
        <f t="shared" si="16"/>
        <v>103.96252600760636</v>
      </c>
      <c r="L52" s="52">
        <f t="shared" si="16"/>
        <v>99.011929531053653</v>
      </c>
      <c r="M52" s="52">
        <f t="shared" si="16"/>
        <v>94.297075743860631</v>
      </c>
    </row>
    <row r="53" spans="1:13" s="53" customFormat="1" ht="13.5" customHeight="1" x14ac:dyDescent="0.25">
      <c r="B53" s="53" t="s">
        <v>31</v>
      </c>
      <c r="C53" s="54">
        <v>-10</v>
      </c>
      <c r="D53" s="54">
        <f>C53+D52</f>
        <v>-81.333333333333329</v>
      </c>
      <c r="E53" s="54">
        <f t="shared" ref="E53:M53" si="17">D53+E52</f>
        <v>-151.90022675736961</v>
      </c>
      <c r="F53" s="54">
        <f t="shared" si="17"/>
        <v>-250.55048050966417</v>
      </c>
      <c r="G53" s="54">
        <f t="shared" si="17"/>
        <v>-281.4840935618389</v>
      </c>
      <c r="H53" s="54">
        <f t="shared" si="17"/>
        <v>-212.06367521273344</v>
      </c>
      <c r="I53" s="54">
        <f t="shared" si="17"/>
        <v>-100.28060879656663</v>
      </c>
      <c r="J53" s="55">
        <f t="shared" si="17"/>
        <v>8.8800435114200269</v>
      </c>
      <c r="K53" s="55">
        <f t="shared" si="17"/>
        <v>112.84256951902638</v>
      </c>
      <c r="L53" s="55">
        <f t="shared" si="17"/>
        <v>211.85449905008005</v>
      </c>
      <c r="M53" s="55">
        <f t="shared" si="17"/>
        <v>306.15157479394065</v>
      </c>
    </row>
    <row r="54" spans="1:13" ht="13.5" customHeight="1" x14ac:dyDescent="0.25"/>
    <row r="55" spans="1:13" ht="13.5" customHeight="1" x14ac:dyDescent="0.25"/>
    <row r="56" spans="1:13" ht="13.5" customHeight="1" x14ac:dyDescent="0.25">
      <c r="C56">
        <v>0</v>
      </c>
      <c r="D56">
        <v>1</v>
      </c>
      <c r="E56">
        <v>2</v>
      </c>
      <c r="F56">
        <v>3</v>
      </c>
      <c r="G56">
        <v>4</v>
      </c>
      <c r="H56">
        <v>5</v>
      </c>
      <c r="I56">
        <v>6</v>
      </c>
      <c r="J56">
        <v>7</v>
      </c>
      <c r="K56">
        <v>8</v>
      </c>
      <c r="L56">
        <v>9</v>
      </c>
      <c r="M56">
        <v>10</v>
      </c>
    </row>
    <row r="57" spans="1:13" x14ac:dyDescent="0.25">
      <c r="B57" t="s">
        <v>26</v>
      </c>
      <c r="C57">
        <v>-10</v>
      </c>
      <c r="D57">
        <v>-84.9</v>
      </c>
      <c r="E57">
        <v>-162.69999999999999</v>
      </c>
      <c r="F57">
        <v>-276.89999999999998</v>
      </c>
      <c r="G57">
        <v>-314.5</v>
      </c>
      <c r="H57">
        <v>-225.9</v>
      </c>
      <c r="I57">
        <v>-76.099999999999994</v>
      </c>
      <c r="J57">
        <v>77.5</v>
      </c>
      <c r="K57">
        <v>231.1</v>
      </c>
      <c r="L57">
        <v>384.7</v>
      </c>
      <c r="M57">
        <v>538.29999999999995</v>
      </c>
    </row>
    <row r="58" spans="1:13" x14ac:dyDescent="0.25">
      <c r="B58" t="s">
        <v>31</v>
      </c>
      <c r="C58" s="36">
        <v>-10</v>
      </c>
      <c r="D58" s="36">
        <v>-81.333333333333329</v>
      </c>
      <c r="E58" s="36">
        <v>-151.90022675736961</v>
      </c>
      <c r="F58" s="36">
        <v>-250.55048050966417</v>
      </c>
      <c r="G58" s="36">
        <v>-281.4840935618389</v>
      </c>
      <c r="H58" s="36">
        <v>-212.06367521273344</v>
      </c>
      <c r="I58" s="36">
        <v>-100.28060879656663</v>
      </c>
      <c r="J58" s="57">
        <v>8.8800435114200269</v>
      </c>
      <c r="K58" s="57">
        <v>112.84256951902638</v>
      </c>
      <c r="L58" s="57">
        <v>211.85449905008005</v>
      </c>
      <c r="M58" s="59">
        <v>306.15157479394065</v>
      </c>
    </row>
    <row r="60" spans="1:13" x14ac:dyDescent="0.25">
      <c r="A60" t="s">
        <v>32</v>
      </c>
    </row>
    <row r="62" spans="1:13" x14ac:dyDescent="0.25">
      <c r="B62" t="s">
        <v>33</v>
      </c>
      <c r="C62" t="s">
        <v>34</v>
      </c>
      <c r="F62">
        <v>109.16065230798665</v>
      </c>
      <c r="G62">
        <v>12</v>
      </c>
    </row>
    <row r="63" spans="1:13" x14ac:dyDescent="0.25">
      <c r="B63" s="56" t="s">
        <v>37</v>
      </c>
      <c r="C63" s="56"/>
      <c r="D63" s="56"/>
      <c r="F63">
        <v>100.28060879656699</v>
      </c>
      <c r="G63" t="s">
        <v>35</v>
      </c>
    </row>
    <row r="64" spans="1:13" x14ac:dyDescent="0.25">
      <c r="B64" t="s">
        <v>36</v>
      </c>
      <c r="C64">
        <f>(F63*G62)/F62</f>
        <v>11.023819298584025</v>
      </c>
    </row>
  </sheetData>
  <mergeCells count="2">
    <mergeCell ref="A2:A4"/>
    <mergeCell ref="A8:A14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Docentes do ISEG</cp:lastModifiedBy>
  <dcterms:created xsi:type="dcterms:W3CDTF">2015-03-03T10:13:13Z</dcterms:created>
  <dcterms:modified xsi:type="dcterms:W3CDTF">2016-03-07T12:34:03Z</dcterms:modified>
</cp:coreProperties>
</file>