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sa\Desktop\"/>
    </mc:Choice>
  </mc:AlternateContent>
  <bookViews>
    <workbookView xWindow="0" yWindow="0" windowWidth="16392" windowHeight="58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" i="1" l="1"/>
  <c r="L59" i="1"/>
  <c r="G53" i="1"/>
  <c r="H53" i="1" s="1"/>
  <c r="I53" i="1" s="1"/>
  <c r="J53" i="1" s="1"/>
  <c r="F53" i="1"/>
  <c r="D48" i="1"/>
  <c r="D47" i="1"/>
  <c r="J45" i="1"/>
  <c r="I45" i="1"/>
  <c r="H45" i="1"/>
  <c r="G45" i="1"/>
  <c r="F45" i="1"/>
  <c r="E45" i="1"/>
  <c r="J44" i="1"/>
  <c r="I44" i="1"/>
  <c r="H44" i="1"/>
  <c r="G44" i="1"/>
  <c r="F44" i="1"/>
  <c r="E44" i="1"/>
  <c r="E43" i="1"/>
  <c r="J42" i="1"/>
  <c r="I42" i="1"/>
  <c r="H42" i="1"/>
  <c r="G42" i="1"/>
  <c r="F42" i="1"/>
  <c r="J39" i="1"/>
  <c r="I39" i="1"/>
  <c r="H39" i="1"/>
  <c r="G39" i="1"/>
  <c r="F39" i="1"/>
  <c r="J38" i="1"/>
  <c r="I38" i="1"/>
  <c r="H38" i="1"/>
  <c r="G38" i="1"/>
  <c r="F38" i="1"/>
  <c r="J37" i="1"/>
  <c r="I37" i="1"/>
  <c r="H37" i="1"/>
  <c r="G37" i="1"/>
  <c r="F37" i="1"/>
  <c r="J36" i="1"/>
  <c r="I36" i="1"/>
  <c r="H36" i="1"/>
  <c r="G36" i="1"/>
  <c r="F36" i="1"/>
  <c r="J34" i="1"/>
  <c r="I34" i="1"/>
  <c r="H34" i="1"/>
  <c r="G34" i="1"/>
  <c r="F34" i="1"/>
  <c r="J9" i="1"/>
  <c r="I9" i="1"/>
  <c r="H9" i="1"/>
  <c r="G9" i="1"/>
  <c r="I11" i="1"/>
  <c r="J11" i="1" s="1"/>
  <c r="H11" i="1"/>
  <c r="G11" i="1"/>
  <c r="F11" i="1"/>
  <c r="I7" i="1"/>
  <c r="J7" i="1" s="1"/>
  <c r="H7" i="1"/>
  <c r="G7" i="1"/>
</calcChain>
</file>

<file path=xl/sharedStrings.xml><?xml version="1.0" encoding="utf-8"?>
<sst xmlns="http://schemas.openxmlformats.org/spreadsheetml/2006/main" count="62" uniqueCount="57">
  <si>
    <t>P1</t>
  </si>
  <si>
    <t>P2</t>
  </si>
  <si>
    <t xml:space="preserve">growth rate of market </t>
  </si>
  <si>
    <t>P3</t>
  </si>
  <si>
    <t>share of the project</t>
  </si>
  <si>
    <t>P4</t>
  </si>
  <si>
    <t>growth rate of project</t>
  </si>
  <si>
    <t>P5</t>
  </si>
  <si>
    <t>P6</t>
  </si>
  <si>
    <t>Price of sale per unit</t>
  </si>
  <si>
    <t>P8</t>
  </si>
  <si>
    <t>Variable costs</t>
  </si>
  <si>
    <t>P9</t>
  </si>
  <si>
    <t>Tax rate on profits</t>
  </si>
  <si>
    <t>P10</t>
  </si>
  <si>
    <t xml:space="preserve">Investment costs </t>
  </si>
  <si>
    <t>P11</t>
  </si>
  <si>
    <t>Residual Value</t>
  </si>
  <si>
    <t>P12</t>
  </si>
  <si>
    <t xml:space="preserve">Fixed Costs (include Depreciation of fixed capital) </t>
  </si>
  <si>
    <t>P13</t>
  </si>
  <si>
    <t>P14</t>
  </si>
  <si>
    <t xml:space="preserve">Investment in Working Capital </t>
  </si>
  <si>
    <t>P15</t>
  </si>
  <si>
    <t>External Funding (wd=0;ws=1)</t>
  </si>
  <si>
    <t>P16</t>
  </si>
  <si>
    <t xml:space="preserve">required rate of return own capital (and ws=1; WACC=ks) </t>
  </si>
  <si>
    <t>Exercise (example)</t>
  </si>
  <si>
    <r>
      <t xml:space="preserve">P1 to P16 are assumptions </t>
    </r>
    <r>
      <rPr>
        <sz val="10"/>
        <color indexed="12"/>
        <rFont val="Arial"/>
        <family val="2"/>
      </rPr>
      <t xml:space="preserve"> (marked in blue)</t>
    </r>
  </si>
  <si>
    <t xml:space="preserve">a) Present the INCOME STATEMENT FOR THIS PROJECT </t>
  </si>
  <si>
    <t>b) Compute the NPV and the IRR of this project and comment about the selection or not of it.</t>
  </si>
  <si>
    <t>c) Calculate the Payback Period (discounted)</t>
  </si>
  <si>
    <t>d) Propose values for the Residual Values in year 1, 2, 3 and 4 and compute the NPV profile across time</t>
  </si>
  <si>
    <t>Sales   (physical units)</t>
  </si>
  <si>
    <t>Depreciation</t>
  </si>
  <si>
    <t>SIZE of the Market ( physical units)</t>
  </si>
  <si>
    <t>answer:</t>
  </si>
  <si>
    <t>Revenues</t>
  </si>
  <si>
    <t>Costs (fixed)</t>
  </si>
  <si>
    <t>Costs (var)</t>
  </si>
  <si>
    <t>Results before Taxes</t>
  </si>
  <si>
    <t>Taxes</t>
  </si>
  <si>
    <t xml:space="preserve">Net results </t>
  </si>
  <si>
    <t xml:space="preserve">CASH FLOWS </t>
  </si>
  <si>
    <t>Operational Cash Flow</t>
  </si>
  <si>
    <t>GLOBAL CASH FLOW</t>
  </si>
  <si>
    <t>DISCOUNT COEFF</t>
  </si>
  <si>
    <t>GCF DISCOUNTED</t>
  </si>
  <si>
    <t>NPV=</t>
  </si>
  <si>
    <t>IRR</t>
  </si>
  <si>
    <t>GCF DISC ACCUMUL</t>
  </si>
  <si>
    <t>???</t>
  </si>
  <si>
    <t>MONTHS=</t>
  </si>
  <si>
    <t xml:space="preserve">Payback PDISC= 4 YEARS AND 9,5  MONTHS </t>
  </si>
  <si>
    <t>year=</t>
  </si>
  <si>
    <t xml:space="preserve">in years= </t>
  </si>
  <si>
    <t>4,79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</si>
</sst>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i/>
      <sz val="10"/>
      <color indexed="12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0" fillId="2" borderId="0" xfId="0" applyFill="1"/>
    <xf numFmtId="0" fontId="8" fillId="2" borderId="0" xfId="0" applyFont="1" applyFill="1"/>
    <xf numFmtId="0" fontId="9" fillId="0" borderId="0" xfId="0" applyFont="1"/>
    <xf numFmtId="9" fontId="9" fillId="0" borderId="0" xfId="0" applyNumberFormat="1" applyFont="1"/>
    <xf numFmtId="164" fontId="7" fillId="2" borderId="0" xfId="0" applyNumberFormat="1" applyFont="1" applyFill="1"/>
    <xf numFmtId="164" fontId="8" fillId="2" borderId="0" xfId="0" applyNumberFormat="1" applyFont="1" applyFill="1"/>
    <xf numFmtId="0" fontId="7" fillId="0" borderId="0" xfId="0" applyFont="1"/>
    <xf numFmtId="9" fontId="7" fillId="2" borderId="0" xfId="0" applyNumberFormat="1" applyFont="1" applyFill="1"/>
    <xf numFmtId="9" fontId="7" fillId="0" borderId="0" xfId="0" applyNumberFormat="1" applyFont="1"/>
    <xf numFmtId="0" fontId="0" fillId="3" borderId="0" xfId="0" applyFill="1"/>
    <xf numFmtId="165" fontId="0" fillId="0" borderId="0" xfId="0" applyNumberFormat="1"/>
    <xf numFmtId="0" fontId="10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activeCell="A29" sqref="A29"/>
    </sheetView>
  </sheetViews>
  <sheetFormatPr defaultRowHeight="14.4" x14ac:dyDescent="0.3"/>
  <cols>
    <col min="3" max="3" width="4" customWidth="1"/>
    <col min="4" max="4" width="20.77734375" customWidth="1"/>
  </cols>
  <sheetData>
    <row r="1" spans="1:10" x14ac:dyDescent="0.3">
      <c r="A1" t="s">
        <v>27</v>
      </c>
    </row>
    <row r="2" spans="1:10" ht="17.399999999999999" x14ac:dyDescent="0.3">
      <c r="A2" s="1" t="s">
        <v>28</v>
      </c>
      <c r="D2" s="2"/>
      <c r="E2" s="3"/>
    </row>
    <row r="3" spans="1:10" ht="15.6" x14ac:dyDescent="0.3">
      <c r="A3" s="4"/>
      <c r="B3" s="5"/>
      <c r="C3" s="5"/>
    </row>
    <row r="5" spans="1:10" ht="15.6" x14ac:dyDescent="0.3">
      <c r="A5" s="4"/>
      <c r="B5" s="5"/>
      <c r="C5" s="5"/>
      <c r="D5" s="5"/>
      <c r="E5" s="5"/>
    </row>
    <row r="6" spans="1:10" x14ac:dyDescent="0.3">
      <c r="E6">
        <v>0</v>
      </c>
      <c r="F6">
        <v>1</v>
      </c>
      <c r="G6">
        <v>2</v>
      </c>
      <c r="H6">
        <v>3</v>
      </c>
      <c r="I6">
        <v>4</v>
      </c>
      <c r="J6">
        <v>5</v>
      </c>
    </row>
    <row r="7" spans="1:10" x14ac:dyDescent="0.3">
      <c r="A7" s="6" t="s">
        <v>0</v>
      </c>
      <c r="B7" s="6" t="s">
        <v>35</v>
      </c>
      <c r="C7" s="6"/>
      <c r="D7" s="6"/>
      <c r="E7" s="7"/>
      <c r="F7" s="6">
        <v>2000000</v>
      </c>
      <c r="G7" s="8">
        <f>F7*1.02</f>
        <v>2040000</v>
      </c>
      <c r="H7" s="8">
        <f t="shared" ref="H7:J7" si="0">G7*1.02</f>
        <v>2080800</v>
      </c>
      <c r="I7" s="8">
        <f t="shared" si="0"/>
        <v>2122416</v>
      </c>
      <c r="J7" s="8">
        <f t="shared" si="0"/>
        <v>2164864.3199999998</v>
      </c>
    </row>
    <row r="8" spans="1:10" x14ac:dyDescent="0.3">
      <c r="A8" s="9" t="s">
        <v>1</v>
      </c>
      <c r="B8" s="9" t="s">
        <v>2</v>
      </c>
      <c r="C8" s="9"/>
      <c r="D8" s="9"/>
      <c r="E8" s="5"/>
      <c r="F8" s="10">
        <v>0.02</v>
      </c>
      <c r="G8" s="10">
        <v>0.02</v>
      </c>
      <c r="H8" s="10">
        <v>0.02</v>
      </c>
      <c r="I8" s="10">
        <v>0.02</v>
      </c>
      <c r="J8" s="10">
        <v>0.02</v>
      </c>
    </row>
    <row r="9" spans="1:10" x14ac:dyDescent="0.3">
      <c r="A9" s="6" t="s">
        <v>3</v>
      </c>
      <c r="B9" s="6" t="s">
        <v>4</v>
      </c>
      <c r="C9" s="6"/>
      <c r="D9" s="6"/>
      <c r="E9" s="7"/>
      <c r="F9" s="11">
        <v>0.05</v>
      </c>
      <c r="G9" s="12">
        <f>G11/G7</f>
        <v>4.9509803921568625E-2</v>
      </c>
      <c r="H9" s="12">
        <f t="shared" ref="H9:J9" si="1">H11/H7</f>
        <v>4.9024413687043446E-2</v>
      </c>
      <c r="I9" s="12">
        <f t="shared" si="1"/>
        <v>4.8543782180307728E-2</v>
      </c>
      <c r="J9" s="12">
        <f t="shared" si="1"/>
        <v>4.8067862747167463E-2</v>
      </c>
    </row>
    <row r="10" spans="1:10" x14ac:dyDescent="0.3">
      <c r="A10" s="9" t="s">
        <v>5</v>
      </c>
      <c r="B10" s="9" t="s">
        <v>6</v>
      </c>
      <c r="C10" s="9"/>
      <c r="D10" s="9"/>
      <c r="E10" s="5"/>
      <c r="F10" s="10">
        <v>0.01</v>
      </c>
      <c r="G10" s="10">
        <v>0.01</v>
      </c>
      <c r="H10" s="10">
        <v>0.01</v>
      </c>
      <c r="I10" s="10">
        <v>0.01</v>
      </c>
      <c r="J10" s="10">
        <v>0.01</v>
      </c>
    </row>
    <row r="11" spans="1:10" x14ac:dyDescent="0.3">
      <c r="A11" s="6" t="s">
        <v>7</v>
      </c>
      <c r="B11" s="6" t="s">
        <v>33</v>
      </c>
      <c r="C11" s="6"/>
      <c r="D11" s="6"/>
      <c r="E11" s="7"/>
      <c r="F11" s="8">
        <f>F9*F7</f>
        <v>100000</v>
      </c>
      <c r="G11" s="8">
        <f>F11*1.01</f>
        <v>101000</v>
      </c>
      <c r="H11" s="8">
        <f t="shared" ref="H11:J11" si="2">G11*1.01</f>
        <v>102010</v>
      </c>
      <c r="I11" s="8">
        <f t="shared" si="2"/>
        <v>103030.1</v>
      </c>
      <c r="J11" s="8">
        <f t="shared" si="2"/>
        <v>104060.40100000001</v>
      </c>
    </row>
    <row r="12" spans="1:10" x14ac:dyDescent="0.3">
      <c r="A12" s="13" t="s">
        <v>8</v>
      </c>
      <c r="B12" s="13" t="s">
        <v>9</v>
      </c>
      <c r="C12" s="13"/>
      <c r="D12" s="13"/>
      <c r="F12" s="13">
        <v>4.5</v>
      </c>
      <c r="G12" s="13">
        <v>4.5</v>
      </c>
      <c r="H12" s="13">
        <v>4.5</v>
      </c>
      <c r="I12" s="13">
        <v>4.5</v>
      </c>
      <c r="J12" s="13">
        <v>4.5</v>
      </c>
    </row>
    <row r="13" spans="1:10" x14ac:dyDescent="0.3">
      <c r="A13" s="6" t="s">
        <v>10</v>
      </c>
      <c r="B13" s="6" t="s">
        <v>11</v>
      </c>
      <c r="C13" s="6"/>
      <c r="D13" s="6"/>
      <c r="E13" s="7"/>
      <c r="F13" s="14">
        <v>0.5</v>
      </c>
      <c r="G13" s="14">
        <v>0.5</v>
      </c>
      <c r="H13" s="14">
        <v>0.5</v>
      </c>
      <c r="I13" s="14">
        <v>0.5</v>
      </c>
      <c r="J13" s="14">
        <v>0.5</v>
      </c>
    </row>
    <row r="14" spans="1:10" x14ac:dyDescent="0.3">
      <c r="A14" s="13" t="s">
        <v>12</v>
      </c>
      <c r="B14" s="13" t="s">
        <v>13</v>
      </c>
      <c r="C14" s="13"/>
      <c r="D14" s="13"/>
      <c r="F14" s="15">
        <v>0.25</v>
      </c>
      <c r="G14" s="15">
        <v>0.25</v>
      </c>
      <c r="H14" s="15">
        <v>0.25</v>
      </c>
      <c r="I14" s="15">
        <v>0.25</v>
      </c>
      <c r="J14" s="15">
        <v>0.25</v>
      </c>
    </row>
    <row r="15" spans="1:10" x14ac:dyDescent="0.3">
      <c r="A15" s="6" t="s">
        <v>14</v>
      </c>
      <c r="B15" s="6" t="s">
        <v>15</v>
      </c>
      <c r="C15" s="6"/>
      <c r="D15" s="6"/>
      <c r="E15" s="6">
        <v>400000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</row>
    <row r="16" spans="1:10" x14ac:dyDescent="0.3">
      <c r="A16" s="13" t="s">
        <v>16</v>
      </c>
      <c r="B16" s="13" t="s">
        <v>17</v>
      </c>
      <c r="C16" s="13"/>
      <c r="D16" s="13"/>
      <c r="J16" s="13">
        <v>0</v>
      </c>
    </row>
    <row r="17" spans="1:10" x14ac:dyDescent="0.3">
      <c r="A17" s="6" t="s">
        <v>18</v>
      </c>
      <c r="B17" s="6" t="s">
        <v>19</v>
      </c>
      <c r="C17" s="6"/>
      <c r="D17" s="6"/>
      <c r="E17" s="7"/>
      <c r="F17" s="6">
        <v>150000</v>
      </c>
      <c r="G17" s="6">
        <v>150000</v>
      </c>
      <c r="H17" s="6">
        <v>150000</v>
      </c>
      <c r="I17" s="6">
        <v>150000</v>
      </c>
      <c r="J17" s="6">
        <v>150000</v>
      </c>
    </row>
    <row r="18" spans="1:10" x14ac:dyDescent="0.3">
      <c r="A18" s="9" t="s">
        <v>20</v>
      </c>
      <c r="B18" s="9" t="s">
        <v>34</v>
      </c>
      <c r="C18" s="9"/>
      <c r="D18" s="9"/>
      <c r="E18" s="5"/>
      <c r="F18" s="9">
        <v>50000</v>
      </c>
      <c r="G18" s="9">
        <v>50000</v>
      </c>
      <c r="H18" s="9">
        <v>50000</v>
      </c>
      <c r="I18" s="9">
        <v>50000</v>
      </c>
      <c r="J18" s="9">
        <v>50000</v>
      </c>
    </row>
    <row r="19" spans="1:10" x14ac:dyDescent="0.3">
      <c r="A19" s="6" t="s">
        <v>21</v>
      </c>
      <c r="B19" s="6" t="s">
        <v>22</v>
      </c>
      <c r="C19" s="6"/>
      <c r="D19" s="6"/>
      <c r="E19" s="7"/>
      <c r="F19" s="6">
        <v>0</v>
      </c>
      <c r="G19" s="6">
        <v>0</v>
      </c>
      <c r="H19" s="6">
        <v>0</v>
      </c>
      <c r="I19" s="6">
        <v>0</v>
      </c>
      <c r="J19" s="6">
        <v>0</v>
      </c>
    </row>
    <row r="20" spans="1:10" x14ac:dyDescent="0.3">
      <c r="A20" s="13" t="s">
        <v>23</v>
      </c>
      <c r="B20" s="13" t="s">
        <v>24</v>
      </c>
      <c r="C20" s="13"/>
      <c r="D20" s="13"/>
      <c r="F20" s="13">
        <v>0</v>
      </c>
      <c r="G20" s="13">
        <v>0</v>
      </c>
      <c r="H20" s="13">
        <v>0</v>
      </c>
      <c r="I20" s="13">
        <v>0</v>
      </c>
      <c r="J20" s="13">
        <v>0</v>
      </c>
    </row>
    <row r="21" spans="1:10" x14ac:dyDescent="0.3">
      <c r="A21" s="6" t="s">
        <v>25</v>
      </c>
      <c r="B21" s="6" t="s">
        <v>26</v>
      </c>
      <c r="C21" s="6"/>
      <c r="D21" s="6"/>
      <c r="E21" s="7"/>
      <c r="F21" s="14">
        <v>0.1</v>
      </c>
      <c r="G21" s="14">
        <v>0.1</v>
      </c>
      <c r="H21" s="14">
        <v>0.1</v>
      </c>
      <c r="I21" s="14">
        <v>0.1</v>
      </c>
      <c r="J21" s="14">
        <v>0.1</v>
      </c>
    </row>
    <row r="23" spans="1:10" x14ac:dyDescent="0.3">
      <c r="A23" t="s">
        <v>29</v>
      </c>
    </row>
    <row r="25" spans="1:10" x14ac:dyDescent="0.3">
      <c r="A25" t="s">
        <v>30</v>
      </c>
    </row>
    <row r="27" spans="1:10" x14ac:dyDescent="0.3">
      <c r="A27" t="s">
        <v>31</v>
      </c>
    </row>
    <row r="29" spans="1:10" x14ac:dyDescent="0.3">
      <c r="A29" t="s">
        <v>32</v>
      </c>
    </row>
    <row r="31" spans="1:10" x14ac:dyDescent="0.3">
      <c r="A31" s="16" t="s">
        <v>29</v>
      </c>
      <c r="B31" s="16"/>
      <c r="C31" s="16"/>
      <c r="D31" s="16"/>
      <c r="E31" s="16"/>
    </row>
    <row r="32" spans="1:10" x14ac:dyDescent="0.3">
      <c r="A32" t="s">
        <v>36</v>
      </c>
    </row>
    <row r="33" spans="1:10" x14ac:dyDescent="0.3">
      <c r="E33">
        <v>0</v>
      </c>
      <c r="F33">
        <v>1</v>
      </c>
      <c r="G33">
        <v>2</v>
      </c>
      <c r="H33">
        <v>3</v>
      </c>
      <c r="I33">
        <v>4</v>
      </c>
      <c r="J33">
        <v>5</v>
      </c>
    </row>
    <row r="34" spans="1:10" x14ac:dyDescent="0.3">
      <c r="D34" t="s">
        <v>37</v>
      </c>
      <c r="F34">
        <f>F11*F12</f>
        <v>450000</v>
      </c>
      <c r="G34">
        <f t="shared" ref="G34:J34" si="3">G11*G12</f>
        <v>454500</v>
      </c>
      <c r="H34">
        <f t="shared" si="3"/>
        <v>459045</v>
      </c>
      <c r="I34">
        <f t="shared" si="3"/>
        <v>463635.45</v>
      </c>
      <c r="J34">
        <f t="shared" si="3"/>
        <v>468271.80450000009</v>
      </c>
    </row>
    <row r="35" spans="1:10" x14ac:dyDescent="0.3">
      <c r="D35" t="s">
        <v>38</v>
      </c>
      <c r="F35">
        <v>150000</v>
      </c>
      <c r="G35">
        <v>150000</v>
      </c>
      <c r="H35">
        <v>150000</v>
      </c>
      <c r="I35">
        <v>150000</v>
      </c>
      <c r="J35">
        <v>150000</v>
      </c>
    </row>
    <row r="36" spans="1:10" x14ac:dyDescent="0.3">
      <c r="D36" t="s">
        <v>39</v>
      </c>
      <c r="F36">
        <f>0.5*F34</f>
        <v>225000</v>
      </c>
      <c r="G36">
        <f t="shared" ref="G36:J36" si="4">0.5*G34</f>
        <v>227250</v>
      </c>
      <c r="H36">
        <f t="shared" si="4"/>
        <v>229522.5</v>
      </c>
      <c r="I36">
        <f t="shared" si="4"/>
        <v>231817.72500000001</v>
      </c>
      <c r="J36">
        <f t="shared" si="4"/>
        <v>234135.90225000004</v>
      </c>
    </row>
    <row r="37" spans="1:10" x14ac:dyDescent="0.3">
      <c r="D37" t="s">
        <v>40</v>
      </c>
      <c r="F37">
        <f>F34-(F35+F36)</f>
        <v>75000</v>
      </c>
      <c r="G37">
        <f t="shared" ref="G37:J37" si="5">G34-(G35+G36)</f>
        <v>77250</v>
      </c>
      <c r="H37">
        <f t="shared" si="5"/>
        <v>79522.5</v>
      </c>
      <c r="I37">
        <f t="shared" si="5"/>
        <v>81817.725000000035</v>
      </c>
      <c r="J37">
        <f t="shared" si="5"/>
        <v>84135.902250000043</v>
      </c>
    </row>
    <row r="38" spans="1:10" x14ac:dyDescent="0.3">
      <c r="D38" t="s">
        <v>41</v>
      </c>
      <c r="F38">
        <f>0.25*F37</f>
        <v>18750</v>
      </c>
      <c r="G38">
        <f t="shared" ref="G38:J38" si="6">0.25*G37</f>
        <v>19312.5</v>
      </c>
      <c r="H38">
        <f t="shared" si="6"/>
        <v>19880.625</v>
      </c>
      <c r="I38">
        <f t="shared" si="6"/>
        <v>20454.431250000009</v>
      </c>
      <c r="J38">
        <f t="shared" si="6"/>
        <v>21033.975562500011</v>
      </c>
    </row>
    <row r="39" spans="1:10" x14ac:dyDescent="0.3">
      <c r="D39" t="s">
        <v>42</v>
      </c>
      <c r="F39">
        <f>F37-F38</f>
        <v>56250</v>
      </c>
      <c r="G39">
        <f t="shared" ref="G39:J39" si="7">G37-G38</f>
        <v>57937.5</v>
      </c>
      <c r="H39">
        <f t="shared" si="7"/>
        <v>59641.875</v>
      </c>
      <c r="I39">
        <f t="shared" si="7"/>
        <v>61363.293750000026</v>
      </c>
      <c r="J39">
        <f t="shared" si="7"/>
        <v>63101.926687500032</v>
      </c>
    </row>
    <row r="41" spans="1:10" x14ac:dyDescent="0.3">
      <c r="B41" t="s">
        <v>43</v>
      </c>
    </row>
    <row r="42" spans="1:10" x14ac:dyDescent="0.3">
      <c r="D42" t="s">
        <v>44</v>
      </c>
      <c r="F42">
        <f>F39+F18</f>
        <v>106250</v>
      </c>
      <c r="G42">
        <f t="shared" ref="G42:J42" si="8">G39+G18</f>
        <v>107937.5</v>
      </c>
      <c r="H42">
        <f t="shared" si="8"/>
        <v>109641.875</v>
      </c>
      <c r="I42">
        <f t="shared" si="8"/>
        <v>111363.29375000003</v>
      </c>
      <c r="J42">
        <f t="shared" si="8"/>
        <v>113101.92668750003</v>
      </c>
    </row>
    <row r="43" spans="1:10" x14ac:dyDescent="0.3">
      <c r="D43" t="s">
        <v>45</v>
      </c>
      <c r="E43">
        <f>-1*E15</f>
        <v>-400000</v>
      </c>
      <c r="F43">
        <v>106250</v>
      </c>
      <c r="G43">
        <v>107937.5</v>
      </c>
      <c r="H43">
        <v>109641.875</v>
      </c>
      <c r="I43">
        <v>111363.29375000003</v>
      </c>
      <c r="J43">
        <v>113101.92668750003</v>
      </c>
    </row>
    <row r="44" spans="1:10" x14ac:dyDescent="0.3">
      <c r="D44" t="s">
        <v>46</v>
      </c>
      <c r="E44">
        <f>1/(1+0.1)^E33</f>
        <v>1</v>
      </c>
      <c r="F44">
        <f t="shared" ref="F44:J44" si="9">1/(1+0.1)^F33</f>
        <v>0.90909090909090906</v>
      </c>
      <c r="G44">
        <f t="shared" si="9"/>
        <v>0.82644628099173545</v>
      </c>
      <c r="H44">
        <f t="shared" si="9"/>
        <v>0.75131480090157754</v>
      </c>
      <c r="I44">
        <f t="shared" si="9"/>
        <v>0.68301345536507052</v>
      </c>
      <c r="J44">
        <f t="shared" si="9"/>
        <v>0.62092132305915493</v>
      </c>
    </row>
    <row r="45" spans="1:10" x14ac:dyDescent="0.3">
      <c r="D45" t="s">
        <v>47</v>
      </c>
      <c r="E45">
        <f>E43*E44</f>
        <v>-400000</v>
      </c>
      <c r="F45">
        <f t="shared" ref="F45:J45" si="10">F43*F44</f>
        <v>96590.909090909088</v>
      </c>
      <c r="G45">
        <f t="shared" si="10"/>
        <v>89204.545454545441</v>
      </c>
      <c r="H45">
        <f t="shared" si="10"/>
        <v>82375.563486100655</v>
      </c>
      <c r="I45">
        <f t="shared" si="10"/>
        <v>76062.628065022873</v>
      </c>
      <c r="J45">
        <f t="shared" si="10"/>
        <v>70227.397959342066</v>
      </c>
    </row>
    <row r="46" spans="1:10" x14ac:dyDescent="0.3">
      <c r="A46" s="16" t="s">
        <v>30</v>
      </c>
      <c r="B46" s="16"/>
      <c r="C46" s="16"/>
      <c r="D46" s="16"/>
      <c r="E46" s="16"/>
      <c r="F46" s="16"/>
      <c r="G46" s="16"/>
      <c r="H46" s="16"/>
      <c r="I46" s="16"/>
    </row>
    <row r="47" spans="1:10" x14ac:dyDescent="0.3">
      <c r="B47" t="s">
        <v>48</v>
      </c>
      <c r="D47">
        <f>E45+F45+G45+H45+I45+J45</f>
        <v>14461.044055920109</v>
      </c>
    </row>
    <row r="48" spans="1:10" x14ac:dyDescent="0.3">
      <c r="B48" t="s">
        <v>49</v>
      </c>
      <c r="D48" s="17">
        <f>IRR(E43:J43)</f>
        <v>0.11389793533608494</v>
      </c>
    </row>
    <row r="50" spans="1:12" x14ac:dyDescent="0.3">
      <c r="A50" s="16" t="s">
        <v>31</v>
      </c>
      <c r="B50" s="16"/>
      <c r="C50" s="16"/>
      <c r="D50" s="16"/>
    </row>
    <row r="51" spans="1:12" x14ac:dyDescent="0.3">
      <c r="E51">
        <v>0</v>
      </c>
      <c r="F51">
        <v>1</v>
      </c>
      <c r="G51">
        <v>2</v>
      </c>
      <c r="H51">
        <v>3</v>
      </c>
      <c r="I51">
        <v>4</v>
      </c>
      <c r="J51">
        <v>5</v>
      </c>
    </row>
    <row r="52" spans="1:12" x14ac:dyDescent="0.3">
      <c r="D52" t="s">
        <v>47</v>
      </c>
      <c r="E52">
        <v>-400000</v>
      </c>
      <c r="F52">
        <v>96590.909090909088</v>
      </c>
      <c r="G52">
        <v>89204.545454545441</v>
      </c>
      <c r="H52">
        <v>82375.563486100655</v>
      </c>
      <c r="I52">
        <v>76062.628065022873</v>
      </c>
      <c r="J52">
        <v>70227.397959342066</v>
      </c>
    </row>
    <row r="53" spans="1:12" x14ac:dyDescent="0.3">
      <c r="D53" t="s">
        <v>50</v>
      </c>
      <c r="E53" s="18">
        <v>-400000</v>
      </c>
      <c r="F53" s="18">
        <f>E53+F52</f>
        <v>-303409.09090909094</v>
      </c>
      <c r="G53" s="18">
        <f t="shared" ref="G53:J53" si="11">F53+G52</f>
        <v>-214204.5454545455</v>
      </c>
      <c r="H53" s="18">
        <f t="shared" si="11"/>
        <v>-131828.98196844483</v>
      </c>
      <c r="I53" s="18">
        <f t="shared" si="11"/>
        <v>-55766.353903421958</v>
      </c>
      <c r="J53" s="19">
        <f t="shared" si="11"/>
        <v>14461.044055920109</v>
      </c>
    </row>
    <row r="56" spans="1:12" x14ac:dyDescent="0.3">
      <c r="A56" t="s">
        <v>53</v>
      </c>
      <c r="K56">
        <v>70227.397959342066</v>
      </c>
      <c r="L56">
        <v>12</v>
      </c>
    </row>
    <row r="57" spans="1:12" x14ac:dyDescent="0.3">
      <c r="A57" t="s">
        <v>55</v>
      </c>
      <c r="B57" t="s">
        <v>56</v>
      </c>
      <c r="K57">
        <v>55766.353903422001</v>
      </c>
      <c r="L57" t="s">
        <v>51</v>
      </c>
    </row>
    <row r="59" spans="1:12" x14ac:dyDescent="0.3">
      <c r="K59" t="s">
        <v>52</v>
      </c>
      <c r="L59">
        <f>(L56*K57)/K56</f>
        <v>9.528991053156961</v>
      </c>
    </row>
    <row r="60" spans="1:12" x14ac:dyDescent="0.3">
      <c r="K60" t="s">
        <v>54</v>
      </c>
      <c r="L60">
        <f>(1*K57)/K56</f>
        <v>0.79408258776308016</v>
      </c>
    </row>
    <row r="62" spans="1:12" x14ac:dyDescent="0.3">
      <c r="A62" s="16" t="s">
        <v>32</v>
      </c>
      <c r="B62" s="16"/>
      <c r="C62" s="16"/>
      <c r="D62" s="16"/>
      <c r="E62" s="16"/>
      <c r="F62" s="16"/>
      <c r="G62" s="16"/>
      <c r="H62" s="16"/>
      <c r="I6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Elsa</cp:lastModifiedBy>
  <dcterms:created xsi:type="dcterms:W3CDTF">2015-05-12T07:59:54Z</dcterms:created>
  <dcterms:modified xsi:type="dcterms:W3CDTF">2016-05-17T03:23:42Z</dcterms:modified>
</cp:coreProperties>
</file>