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novieira\Documents\Dropbox\aulas\2017-2018\GF2\Problem Sets\1SEM\PS1\"/>
    </mc:Choice>
  </mc:AlternateContent>
  <bookViews>
    <workbookView xWindow="0" yWindow="0" windowWidth="20490" windowHeight="7530"/>
  </bookViews>
  <sheets>
    <sheet name="Dat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19" i="1"/>
  <c r="P14" i="1" l="1"/>
  <c r="P15" i="1"/>
  <c r="P4" i="1"/>
  <c r="P6" i="1"/>
  <c r="P3" i="1"/>
  <c r="P2" i="1"/>
  <c r="P5" i="1" s="1"/>
  <c r="P8" i="1" s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</calcChain>
</file>

<file path=xl/sharedStrings.xml><?xml version="1.0" encoding="utf-8"?>
<sst xmlns="http://schemas.openxmlformats.org/spreadsheetml/2006/main" count="28" uniqueCount="26">
  <si>
    <t>@NFLX</t>
  </si>
  <si>
    <t>@NDAQ</t>
  </si>
  <si>
    <t>Date</t>
  </si>
  <si>
    <t>Rnflx</t>
  </si>
  <si>
    <t>Rndaq</t>
  </si>
  <si>
    <t>Alpha</t>
  </si>
  <si>
    <t>Beta</t>
  </si>
  <si>
    <t>E(R)</t>
  </si>
  <si>
    <t>R</t>
  </si>
  <si>
    <t>Rab</t>
  </si>
  <si>
    <t>E(Rm)</t>
  </si>
  <si>
    <t>Historical Return</t>
  </si>
  <si>
    <t>Market</t>
  </si>
  <si>
    <t>Netflix</t>
  </si>
  <si>
    <t>Abnormal return is negative despite the positive alpha.</t>
  </si>
  <si>
    <t>This may be understood as unexpected, but remember</t>
  </si>
  <si>
    <t xml:space="preserve">that the alpha concerns a historical period that excludes the month </t>
  </si>
  <si>
    <t>under analysis in this question.</t>
  </si>
  <si>
    <t>Thus, this negative abnormal return means that</t>
  </si>
  <si>
    <t>given historical data, this month return were below</t>
  </si>
  <si>
    <t>the average return.</t>
  </si>
  <si>
    <t>Rf</t>
  </si>
  <si>
    <t>CAPM</t>
  </si>
  <si>
    <t>The difference found is a consequence of a differente model</t>
  </si>
  <si>
    <t>Finding such a difference strikes at least the EMH.  However, it also shows that since different models lead to different results</t>
  </si>
  <si>
    <t>Market anomalies can just be a consequence of model misspecification and not a market inneficiency,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</si>
</sst>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.0000"/>
    <numFmt numFmtId="170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168" fontId="0" fillId="0" borderId="0" xfId="0" applyNumberFormat="1"/>
    <xf numFmtId="2" fontId="0" fillId="0" borderId="0" xfId="0" applyNumberFormat="1"/>
    <xf numFmtId="17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Netflix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Data!$F$2</c:f>
              <c:strCache>
                <c:ptCount val="1"/>
                <c:pt idx="0">
                  <c:v>Rnflx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1290026246719161E-2"/>
                  <c:y val="-0.106022528433945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</c:trendlineLbl>
          </c:trendline>
          <c:xVal>
            <c:numRef>
              <c:f>Data!$E$3:$E$62</c:f>
              <c:numCache>
                <c:formatCode>General</c:formatCode>
                <c:ptCount val="60"/>
                <c:pt idx="0">
                  <c:v>2.6774330641733846E-2</c:v>
                </c:pt>
                <c:pt idx="1">
                  <c:v>-1.1175496688741737E-2</c:v>
                </c:pt>
                <c:pt idx="2">
                  <c:v>4.6044370029300952E-2</c:v>
                </c:pt>
                <c:pt idx="3">
                  <c:v>0.1460584233693476</c:v>
                </c:pt>
                <c:pt idx="4">
                  <c:v>0.10265363128491622</c:v>
                </c:pt>
                <c:pt idx="5">
                  <c:v>1.3616212792906701E-2</c:v>
                </c:pt>
                <c:pt idx="6">
                  <c:v>-8.622305529522023E-2</c:v>
                </c:pt>
                <c:pt idx="7">
                  <c:v>6.1880341880341971E-2</c:v>
                </c:pt>
                <c:pt idx="8">
                  <c:v>6.600128783000625E-2</c:v>
                </c:pt>
                <c:pt idx="9">
                  <c:v>2.7182120205377913E-3</c:v>
                </c:pt>
                <c:pt idx="10">
                  <c:v>-0.10060240963855416</c:v>
                </c:pt>
                <c:pt idx="11">
                  <c:v>8.4728734092431202E-2</c:v>
                </c:pt>
                <c:pt idx="12">
                  <c:v>8.9688175362766298E-2</c:v>
                </c:pt>
                <c:pt idx="13">
                  <c:v>0.11630542569769076</c:v>
                </c:pt>
                <c:pt idx="14">
                  <c:v>1.0152284263959643E-2</c:v>
                </c:pt>
                <c:pt idx="15">
                  <c:v>-6.7085427135678444E-2</c:v>
                </c:pt>
                <c:pt idx="16">
                  <c:v>3.2857527605709702E-2</c:v>
                </c:pt>
                <c:pt idx="17">
                  <c:v>-6.7014341590612814E-2</c:v>
                </c:pt>
                <c:pt idx="18">
                  <c:v>3.2140860816098238E-2</c:v>
                </c:pt>
                <c:pt idx="19">
                  <c:v>2.2745735174654946E-2</c:v>
                </c:pt>
                <c:pt idx="20">
                  <c:v>4.1302621127879302E-2</c:v>
                </c:pt>
                <c:pt idx="21">
                  <c:v>6.7124332570556611E-2</c:v>
                </c:pt>
                <c:pt idx="22">
                  <c:v>3.5739814152966343E-2</c:v>
                </c:pt>
                <c:pt idx="23">
                  <c:v>-3.4966643662295738E-2</c:v>
                </c:pt>
                <c:pt idx="24">
                  <c:v>3.7663885578069101E-2</c:v>
                </c:pt>
                <c:pt idx="25">
                  <c:v>1.6999770273374626E-2</c:v>
                </c:pt>
                <c:pt idx="26">
                  <c:v>8.3352157217077005E-2</c:v>
                </c:pt>
                <c:pt idx="27">
                  <c:v>-2.3978315262718874E-2</c:v>
                </c:pt>
                <c:pt idx="28">
                  <c:v>8.7801751762443869E-2</c:v>
                </c:pt>
                <c:pt idx="29">
                  <c:v>-9.131971720345522E-3</c:v>
                </c:pt>
                <c:pt idx="30">
                  <c:v>-2.7846595976612876E-2</c:v>
                </c:pt>
                <c:pt idx="31">
                  <c:v>4.9745158002038714E-2</c:v>
                </c:pt>
                <c:pt idx="32">
                  <c:v>-5.3991066226451778E-2</c:v>
                </c:pt>
                <c:pt idx="33">
                  <c:v>4.6807637035516381E-2</c:v>
                </c:pt>
                <c:pt idx="34">
                  <c:v>-1.9023337909393923E-2</c:v>
                </c:pt>
                <c:pt idx="35">
                  <c:v>5.1979208316673464E-2</c:v>
                </c:pt>
                <c:pt idx="36">
                  <c:v>0.13397947548460665</c:v>
                </c:pt>
                <c:pt idx="37">
                  <c:v>-1.5920898273839357E-2</c:v>
                </c:pt>
                <c:pt idx="38">
                  <c:v>-9.3664850136240263E-3</c:v>
                </c:pt>
                <c:pt idx="39">
                  <c:v>6.1371841155234641E-2</c:v>
                </c:pt>
                <c:pt idx="40">
                  <c:v>4.0978296080336873E-2</c:v>
                </c:pt>
                <c:pt idx="41">
                  <c:v>2.8318033297028311E-2</c:v>
                </c:pt>
                <c:pt idx="42">
                  <c:v>-4.6603116961718816E-2</c:v>
                </c:pt>
                <c:pt idx="43">
                  <c:v>4.1104586573559754E-2</c:v>
                </c:pt>
                <c:pt idx="44">
                  <c:v>-1.2652439024390394E-2</c:v>
                </c:pt>
                <c:pt idx="45">
                  <c:v>0.10267098965570498</c:v>
                </c:pt>
                <c:pt idx="46">
                  <c:v>3.080369644357317E-3</c:v>
                </c:pt>
                <c:pt idx="47">
                  <c:v>-6.4070351758794053E-2</c:v>
                </c:pt>
                <c:pt idx="48">
                  <c:v>-5.2647278150633747E-2</c:v>
                </c:pt>
                <c:pt idx="49">
                  <c:v>4.7229219143574142E-4</c:v>
                </c:pt>
                <c:pt idx="50">
                  <c:v>5.6176239181746634E-2</c:v>
                </c:pt>
                <c:pt idx="51">
                  <c:v>5.4082240762812761E-2</c:v>
                </c:pt>
                <c:pt idx="52">
                  <c:v>2.0212014134275647E-2</c:v>
                </c:pt>
                <c:pt idx="53">
                  <c:v>-4.5303408146301072E-2</c:v>
                </c:pt>
                <c:pt idx="54">
                  <c:v>-6.8204904948483414E-3</c:v>
                </c:pt>
                <c:pt idx="55">
                  <c:v>-8.3284628872003497E-3</c:v>
                </c:pt>
                <c:pt idx="56">
                  <c:v>5.5694710475909792E-2</c:v>
                </c:pt>
                <c:pt idx="57">
                  <c:v>4.3684577808792646E-2</c:v>
                </c:pt>
                <c:pt idx="58">
                  <c:v>7.8898101096549489E-3</c:v>
                </c:pt>
                <c:pt idx="59">
                  <c:v>3.2108265888284526E-2</c:v>
                </c:pt>
              </c:numCache>
            </c:numRef>
          </c:xVal>
          <c:yVal>
            <c:numRef>
              <c:f>Data!$F$3:$F$62</c:f>
              <c:numCache>
                <c:formatCode>General</c:formatCode>
                <c:ptCount val="60"/>
                <c:pt idx="0">
                  <c:v>0.38609484082876433</c:v>
                </c:pt>
                <c:pt idx="1">
                  <c:v>-2.1759501198349351E-2</c:v>
                </c:pt>
                <c:pt idx="2">
                  <c:v>0.21829033535658682</c:v>
                </c:pt>
                <c:pt idx="3">
                  <c:v>0.77989128380370598</c:v>
                </c:pt>
                <c:pt idx="4">
                  <c:v>0.14909016769458194</c:v>
                </c:pt>
                <c:pt idx="5">
                  <c:v>-3.6646853560444725E-2</c:v>
                </c:pt>
                <c:pt idx="6">
                  <c:v>0.16707851458478817</c:v>
                </c:pt>
                <c:pt idx="7">
                  <c:v>4.2553681158086221E-2</c:v>
                </c:pt>
                <c:pt idx="8">
                  <c:v>1.0406811731314969E-2</c:v>
                </c:pt>
                <c:pt idx="9">
                  <c:v>0.11075218476903892</c:v>
                </c:pt>
                <c:pt idx="10">
                  <c:v>0.13965185382918643</c:v>
                </c:pt>
                <c:pt idx="11">
                  <c:v>0.14339287695550884</c:v>
                </c:pt>
                <c:pt idx="12">
                  <c:v>1.4307493590199671E-2</c:v>
                </c:pt>
                <c:pt idx="13">
                  <c:v>0.10524939516729104</c:v>
                </c:pt>
                <c:pt idx="14">
                  <c:v>1.1679506044605992E-2</c:v>
                </c:pt>
                <c:pt idx="15">
                  <c:v>9.8350245362263555E-2</c:v>
                </c:pt>
                <c:pt idx="16">
                  <c:v>0.10191021058189143</c:v>
                </c:pt>
                <c:pt idx="17">
                  <c:v>-0.1815564042183182</c:v>
                </c:pt>
                <c:pt idx="18">
                  <c:v>-7.724775713742793E-2</c:v>
                </c:pt>
                <c:pt idx="19">
                  <c:v>0.25419508633546961</c:v>
                </c:pt>
                <c:pt idx="20">
                  <c:v>0.12093017084533697</c:v>
                </c:pt>
                <c:pt idx="21">
                  <c:v>-0.10082458271498262</c:v>
                </c:pt>
                <c:pt idx="22">
                  <c:v>0.12280283159512551</c:v>
                </c:pt>
                <c:pt idx="23">
                  <c:v>-8.1316874357910907E-2</c:v>
                </c:pt>
                <c:pt idx="24">
                  <c:v>-0.11483639809398316</c:v>
                </c:pt>
                <c:pt idx="25">
                  <c:v>-0.11997563397618549</c:v>
                </c:pt>
                <c:pt idx="26">
                  <c:v>-5.8570550890857387E-4</c:v>
                </c:pt>
                <c:pt idx="27">
                  <c:v>0.29113509038675112</c:v>
                </c:pt>
                <c:pt idx="28">
                  <c:v>8.8842581718225233E-2</c:v>
                </c:pt>
                <c:pt idx="29">
                  <c:v>-0.13978145119091168</c:v>
                </c:pt>
                <c:pt idx="30">
                  <c:v>0.34834988503332065</c:v>
                </c:pt>
                <c:pt idx="31">
                  <c:v>0.11846706972103305</c:v>
                </c:pt>
                <c:pt idx="32">
                  <c:v>5.2053418544135699E-2</c:v>
                </c:pt>
                <c:pt idx="33">
                  <c:v>0.20210560715624482</c:v>
                </c:pt>
                <c:pt idx="34">
                  <c:v>-6.0145700071073116E-2</c:v>
                </c:pt>
                <c:pt idx="35">
                  <c:v>1.7960109651196099E-3</c:v>
                </c:pt>
                <c:pt idx="36">
                  <c:v>1.5663332704283883E-2</c:v>
                </c:pt>
                <c:pt idx="37">
                  <c:v>0.1647157190635451</c:v>
                </c:pt>
                <c:pt idx="38">
                  <c:v>-8.766052484645448E-2</c:v>
                </c:pt>
                <c:pt idx="39">
                  <c:v>-0.17739115229935309</c:v>
                </c:pt>
                <c:pt idx="40">
                  <c:v>4.4744393665639315E-2</c:v>
                </c:pt>
                <c:pt idx="41">
                  <c:v>7.5279755849440466E-2</c:v>
                </c:pt>
                <c:pt idx="42">
                  <c:v>-0.11911069063386948</c:v>
                </c:pt>
                <c:pt idx="43">
                  <c:v>9.0215873697776949E-2</c:v>
                </c:pt>
                <c:pt idx="44">
                  <c:v>-4.7680031523987809E-2</c:v>
                </c:pt>
                <c:pt idx="45">
                  <c:v>-2.3792283024723249E-2</c:v>
                </c:pt>
                <c:pt idx="46">
                  <c:v>3.1895729575076803E-2</c:v>
                </c:pt>
                <c:pt idx="47">
                  <c:v>5.3912507701786794E-2</c:v>
                </c:pt>
                <c:pt idx="48">
                  <c:v>0.2014030985092079</c:v>
                </c:pt>
                <c:pt idx="49">
                  <c:v>-4.9310624493106303E-2</c:v>
                </c:pt>
                <c:pt idx="50">
                  <c:v>5.6133765569015726E-2</c:v>
                </c:pt>
                <c:pt idx="51">
                  <c:v>0.13715670436187399</c:v>
                </c:pt>
                <c:pt idx="52">
                  <c:v>1.3283136809205898E-2</c:v>
                </c:pt>
                <c:pt idx="53">
                  <c:v>2.9933403434980743E-2</c:v>
                </c:pt>
                <c:pt idx="54">
                  <c:v>5.7378164987748281E-2</c:v>
                </c:pt>
                <c:pt idx="55">
                  <c:v>4.9179272610235136E-2</c:v>
                </c:pt>
                <c:pt idx="56">
                  <c:v>-0.10319651512362715</c:v>
                </c:pt>
                <c:pt idx="57">
                  <c:v>0.24533077922966395</c:v>
                </c:pt>
                <c:pt idx="58">
                  <c:v>-4.0048343679613185E-2</c:v>
                </c:pt>
                <c:pt idx="59">
                  <c:v>1.2990729083209418E-2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2B-44F2-A396-35593680F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670632"/>
        <c:axId val="687672272"/>
      </c:scatterChart>
      <c:valAx>
        <c:axId val="687670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Nasdaq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87672272"/>
        <c:crosses val="autoZero"/>
        <c:crossBetween val="midCat"/>
      </c:valAx>
      <c:valAx>
        <c:axId val="68767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Netflix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87670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</xdr:row>
      <xdr:rowOff>85725</xdr:rowOff>
    </xdr:from>
    <xdr:to>
      <xdr:col>13</xdr:col>
      <xdr:colOff>485775</xdr:colOff>
      <xdr:row>15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121B0B-2710-4641-B20D-5B8BE072DB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62"/>
  <sheetViews>
    <sheetView tabSelected="1" topLeftCell="J1" workbookViewId="0">
      <selection activeCell="O24" sqref="O24"/>
    </sheetView>
  </sheetViews>
  <sheetFormatPr defaultRowHeight="15" x14ac:dyDescent="0.25"/>
  <cols>
    <col min="1" max="1" width="10.7109375" bestFit="1" customWidth="1"/>
    <col min="16" max="16" width="9.5703125" bestFit="1" customWidth="1"/>
  </cols>
  <sheetData>
    <row r="1" spans="1:17" x14ac:dyDescent="0.25">
      <c r="A1" t="s">
        <v>2</v>
      </c>
      <c r="B1" t="s">
        <v>0</v>
      </c>
      <c r="C1" t="s">
        <v>1</v>
      </c>
    </row>
    <row r="2" spans="1:17" x14ac:dyDescent="0.25">
      <c r="A2" s="1">
        <v>41182</v>
      </c>
      <c r="B2">
        <v>8.0071000000000012</v>
      </c>
      <c r="C2">
        <v>23.53</v>
      </c>
      <c r="E2" t="s">
        <v>4</v>
      </c>
      <c r="F2" t="s">
        <v>3</v>
      </c>
      <c r="O2" t="s">
        <v>5</v>
      </c>
      <c r="P2" s="2">
        <f>INTERCEPT(F3:F62,E3:E62)</f>
        <v>5.1993284619823874E-2</v>
      </c>
    </row>
    <row r="3" spans="1:17" x14ac:dyDescent="0.25">
      <c r="A3" s="1">
        <v>41213</v>
      </c>
      <c r="B3">
        <v>11.098600000000001</v>
      </c>
      <c r="C3">
        <v>24.16</v>
      </c>
      <c r="E3">
        <f t="shared" ref="D3:E62" si="0">C3/C2-1</f>
        <v>2.6774330641733846E-2</v>
      </c>
      <c r="F3">
        <f>B3/B2-1</f>
        <v>0.38609484082876433</v>
      </c>
      <c r="O3" t="s">
        <v>6</v>
      </c>
      <c r="P3" s="3">
        <f>SLOPE(F3:F62,E3:E62)</f>
        <v>0.50785817118537557</v>
      </c>
    </row>
    <row r="4" spans="1:17" x14ac:dyDescent="0.25">
      <c r="A4" s="1">
        <v>41243</v>
      </c>
      <c r="B4">
        <v>10.857100000000001</v>
      </c>
      <c r="C4">
        <v>23.89</v>
      </c>
      <c r="E4">
        <f t="shared" si="0"/>
        <v>-1.1175496688741737E-2</v>
      </c>
      <c r="F4">
        <f>B4/B3-1</f>
        <v>-2.1759501198349351E-2</v>
      </c>
      <c r="O4" t="s">
        <v>10</v>
      </c>
      <c r="P4">
        <f>E62</f>
        <v>3.2108265888284526E-2</v>
      </c>
    </row>
    <row r="5" spans="1:17" x14ac:dyDescent="0.25">
      <c r="A5" s="1">
        <v>41274</v>
      </c>
      <c r="B5">
        <v>13.2271</v>
      </c>
      <c r="C5">
        <v>24.990000000000002</v>
      </c>
      <c r="E5">
        <f t="shared" si="0"/>
        <v>4.6044370029300952E-2</v>
      </c>
      <c r="F5">
        <f>B5/B4-1</f>
        <v>0.21829033535658682</v>
      </c>
      <c r="O5" t="s">
        <v>7</v>
      </c>
      <c r="P5">
        <f>P2+P3*E62</f>
        <v>6.8299729813781823E-2</v>
      </c>
    </row>
    <row r="6" spans="1:17" x14ac:dyDescent="0.25">
      <c r="A6" s="1">
        <v>41305</v>
      </c>
      <c r="B6">
        <v>23.5428</v>
      </c>
      <c r="C6">
        <v>28.64</v>
      </c>
      <c r="E6">
        <f t="shared" si="0"/>
        <v>0.1460584233693476</v>
      </c>
      <c r="F6">
        <f>B6/B5-1</f>
        <v>0.77989128380370598</v>
      </c>
      <c r="O6" t="s">
        <v>8</v>
      </c>
      <c r="P6">
        <f>F62</f>
        <v>1.2990729083209418E-2</v>
      </c>
    </row>
    <row r="7" spans="1:17" x14ac:dyDescent="0.25">
      <c r="A7" s="1">
        <v>41333</v>
      </c>
      <c r="B7">
        <v>27.052800000000001</v>
      </c>
      <c r="C7">
        <v>31.580000000000002</v>
      </c>
      <c r="E7">
        <f t="shared" si="0"/>
        <v>0.10265363128491622</v>
      </c>
      <c r="F7">
        <f>B7/B6-1</f>
        <v>0.14909016769458194</v>
      </c>
    </row>
    <row r="8" spans="1:17" x14ac:dyDescent="0.25">
      <c r="A8" s="1">
        <v>41364</v>
      </c>
      <c r="B8">
        <v>26.061400000000003</v>
      </c>
      <c r="C8">
        <v>32.01</v>
      </c>
      <c r="E8">
        <f t="shared" si="0"/>
        <v>1.3616212792906701E-2</v>
      </c>
      <c r="F8">
        <f>B8/B7-1</f>
        <v>-3.6646853560444725E-2</v>
      </c>
      <c r="O8" t="s">
        <v>9</v>
      </c>
      <c r="P8">
        <f>P6-P5</f>
        <v>-5.5309000730572405E-2</v>
      </c>
      <c r="Q8" t="s">
        <v>14</v>
      </c>
    </row>
    <row r="9" spans="1:17" x14ac:dyDescent="0.25">
      <c r="A9" s="1">
        <v>41394</v>
      </c>
      <c r="B9">
        <v>30.415700000000001</v>
      </c>
      <c r="C9">
        <v>29.25</v>
      </c>
      <c r="E9">
        <f t="shared" si="0"/>
        <v>-8.622305529522023E-2</v>
      </c>
      <c r="F9">
        <f>B9/B8-1</f>
        <v>0.16707851458478817</v>
      </c>
      <c r="Q9" t="s">
        <v>15</v>
      </c>
    </row>
    <row r="10" spans="1:17" x14ac:dyDescent="0.25">
      <c r="A10" s="1">
        <v>41425</v>
      </c>
      <c r="B10">
        <v>31.71</v>
      </c>
      <c r="C10">
        <v>31.060000000000002</v>
      </c>
      <c r="E10">
        <f t="shared" si="0"/>
        <v>6.1880341880341971E-2</v>
      </c>
      <c r="F10">
        <f>B10/B9-1</f>
        <v>4.2553681158086221E-2</v>
      </c>
      <c r="Q10" t="s">
        <v>16</v>
      </c>
    </row>
    <row r="11" spans="1:17" x14ac:dyDescent="0.25">
      <c r="A11" s="1">
        <v>41455</v>
      </c>
      <c r="B11">
        <v>32.04</v>
      </c>
      <c r="C11">
        <v>33.11</v>
      </c>
      <c r="E11">
        <f t="shared" si="0"/>
        <v>6.600128783000625E-2</v>
      </c>
      <c r="F11">
        <f>B11/B10-1</f>
        <v>1.0406811731314969E-2</v>
      </c>
      <c r="Q11" t="s">
        <v>17</v>
      </c>
    </row>
    <row r="12" spans="1:17" x14ac:dyDescent="0.25">
      <c r="A12" s="1">
        <v>41486</v>
      </c>
      <c r="B12">
        <v>35.588500000000003</v>
      </c>
      <c r="C12">
        <v>33.200000000000003</v>
      </c>
      <c r="E12">
        <f t="shared" si="0"/>
        <v>2.7182120205377913E-3</v>
      </c>
      <c r="F12">
        <f>B12/B11-1</f>
        <v>0.11075218476903892</v>
      </c>
      <c r="O12" t="s">
        <v>11</v>
      </c>
      <c r="Q12" t="s">
        <v>18</v>
      </c>
    </row>
    <row r="13" spans="1:17" x14ac:dyDescent="0.25">
      <c r="A13" s="1">
        <v>41517</v>
      </c>
      <c r="B13">
        <v>40.558500000000002</v>
      </c>
      <c r="C13">
        <v>29.860000000000003</v>
      </c>
      <c r="E13">
        <f t="shared" si="0"/>
        <v>-0.10060240963855416</v>
      </c>
      <c r="F13">
        <f>B13/B12-1</f>
        <v>0.13965185382918643</v>
      </c>
      <c r="Q13" t="s">
        <v>19</v>
      </c>
    </row>
    <row r="14" spans="1:17" x14ac:dyDescent="0.25">
      <c r="A14" s="1">
        <v>41547</v>
      </c>
      <c r="B14">
        <v>46.374300000000005</v>
      </c>
      <c r="C14">
        <v>32.39</v>
      </c>
      <c r="E14">
        <f t="shared" si="0"/>
        <v>8.4728734092431202E-2</v>
      </c>
      <c r="F14">
        <f>B14/B13-1</f>
        <v>0.14339287695550884</v>
      </c>
      <c r="O14" t="s">
        <v>12</v>
      </c>
      <c r="P14">
        <f>AVERAGE(E3:E61)</f>
        <v>2.1353318197228442E-2</v>
      </c>
      <c r="Q14" t="s">
        <v>20</v>
      </c>
    </row>
    <row r="15" spans="1:17" x14ac:dyDescent="0.25">
      <c r="A15" s="1">
        <v>41578</v>
      </c>
      <c r="B15">
        <v>47.037800000000004</v>
      </c>
      <c r="C15">
        <v>35.295000000000002</v>
      </c>
      <c r="E15">
        <f t="shared" si="0"/>
        <v>8.9688175362766298E-2</v>
      </c>
      <c r="F15">
        <f>B15/B14-1</f>
        <v>1.4307493590199671E-2</v>
      </c>
      <c r="O15" t="s">
        <v>13</v>
      </c>
      <c r="P15">
        <f>AVERAGE(F3:F61)</f>
        <v>6.3775182438556399E-2</v>
      </c>
    </row>
    <row r="16" spans="1:17" x14ac:dyDescent="0.25">
      <c r="A16" s="1">
        <v>41608</v>
      </c>
      <c r="B16">
        <v>51.988500000000002</v>
      </c>
      <c r="C16">
        <v>39.4</v>
      </c>
      <c r="E16">
        <f t="shared" si="0"/>
        <v>0.11630542569769076</v>
      </c>
      <c r="F16">
        <f>B16/B15-1</f>
        <v>0.10524939516729104</v>
      </c>
    </row>
    <row r="17" spans="1:16" x14ac:dyDescent="0.25">
      <c r="A17" s="1">
        <v>41639</v>
      </c>
      <c r="B17">
        <v>52.595700000000001</v>
      </c>
      <c r="C17">
        <v>39.800000000000004</v>
      </c>
      <c r="E17">
        <f t="shared" si="0"/>
        <v>1.0152284263959643E-2</v>
      </c>
      <c r="F17">
        <f>B17/B16-1</f>
        <v>1.1679506044605992E-2</v>
      </c>
      <c r="O17" t="s">
        <v>22</v>
      </c>
    </row>
    <row r="18" spans="1:16" x14ac:dyDescent="0.25">
      <c r="A18" s="1">
        <v>41670</v>
      </c>
      <c r="B18">
        <v>57.768500000000003</v>
      </c>
      <c r="C18">
        <v>37.130000000000003</v>
      </c>
      <c r="E18">
        <f t="shared" si="0"/>
        <v>-6.7085427135678444E-2</v>
      </c>
      <c r="F18">
        <f>B18/B17-1</f>
        <v>9.8350245362263555E-2</v>
      </c>
      <c r="O18" t="s">
        <v>21</v>
      </c>
      <c r="P18" s="4">
        <v>2E-3</v>
      </c>
    </row>
    <row r="19" spans="1:16" x14ac:dyDescent="0.25">
      <c r="A19" s="1">
        <v>41698</v>
      </c>
      <c r="B19">
        <v>63.655700000000003</v>
      </c>
      <c r="C19">
        <v>38.35</v>
      </c>
      <c r="E19">
        <f t="shared" si="0"/>
        <v>3.2857527605709702E-2</v>
      </c>
      <c r="F19">
        <f>B19/B18-1</f>
        <v>0.10191021058189143</v>
      </c>
      <c r="O19" t="s">
        <v>7</v>
      </c>
      <c r="P19">
        <f>P18+P3*(P4-P18)</f>
        <v>1.7290728851587205E-2</v>
      </c>
    </row>
    <row r="20" spans="1:16" x14ac:dyDescent="0.25">
      <c r="A20" s="1">
        <v>41729</v>
      </c>
      <c r="B20">
        <v>52.098600000000005</v>
      </c>
      <c r="C20">
        <v>35.78</v>
      </c>
      <c r="E20">
        <f t="shared" si="0"/>
        <v>-6.7014341590612814E-2</v>
      </c>
      <c r="F20">
        <f>B20/B19-1</f>
        <v>-0.1815564042183182</v>
      </c>
      <c r="O20" t="s">
        <v>9</v>
      </c>
      <c r="P20">
        <f>P6-P19</f>
        <v>-4.2999997683777873E-3</v>
      </c>
    </row>
    <row r="21" spans="1:16" x14ac:dyDescent="0.25">
      <c r="A21" s="1">
        <v>41759</v>
      </c>
      <c r="B21">
        <v>48.074100000000001</v>
      </c>
      <c r="C21">
        <v>36.93</v>
      </c>
      <c r="E21">
        <f t="shared" si="0"/>
        <v>3.2140860816098238E-2</v>
      </c>
      <c r="F21">
        <f>B21/B20-1</f>
        <v>-7.724775713742793E-2</v>
      </c>
    </row>
    <row r="22" spans="1:16" x14ac:dyDescent="0.25">
      <c r="A22" s="1">
        <v>41790</v>
      </c>
      <c r="B22">
        <v>60.2943</v>
      </c>
      <c r="C22">
        <v>37.770000000000003</v>
      </c>
      <c r="E22">
        <f t="shared" si="0"/>
        <v>2.2745735174654946E-2</v>
      </c>
      <c r="F22">
        <f>B22/B21-1</f>
        <v>0.25419508633546961</v>
      </c>
      <c r="O22" t="s">
        <v>23</v>
      </c>
    </row>
    <row r="23" spans="1:16" x14ac:dyDescent="0.25">
      <c r="A23" s="1">
        <v>41820</v>
      </c>
      <c r="B23">
        <v>67.585700000000003</v>
      </c>
      <c r="C23">
        <v>39.330000000000005</v>
      </c>
      <c r="E23">
        <f t="shared" si="0"/>
        <v>4.1302621127879302E-2</v>
      </c>
      <c r="F23">
        <f>B23/B22-1</f>
        <v>0.12093017084533697</v>
      </c>
      <c r="O23" t="s">
        <v>24</v>
      </c>
    </row>
    <row r="24" spans="1:16" x14ac:dyDescent="0.25">
      <c r="A24" s="1">
        <v>41851</v>
      </c>
      <c r="B24">
        <v>60.7714</v>
      </c>
      <c r="C24">
        <v>41.97</v>
      </c>
      <c r="E24">
        <f t="shared" si="0"/>
        <v>6.7124332570556611E-2</v>
      </c>
      <c r="F24">
        <f>B24/B23-1</f>
        <v>-0.10082458271498262</v>
      </c>
      <c r="O24" t="s">
        <v>25</v>
      </c>
    </row>
    <row r="25" spans="1:16" x14ac:dyDescent="0.25">
      <c r="A25" s="1">
        <v>41882</v>
      </c>
      <c r="B25">
        <v>68.234300000000005</v>
      </c>
      <c r="C25">
        <v>43.47</v>
      </c>
      <c r="E25">
        <f t="shared" si="0"/>
        <v>3.5739814152966343E-2</v>
      </c>
      <c r="F25">
        <f>B25/B24-1</f>
        <v>0.12280283159512551</v>
      </c>
    </row>
    <row r="26" spans="1:16" x14ac:dyDescent="0.25">
      <c r="A26" s="1">
        <v>41912</v>
      </c>
      <c r="B26">
        <v>62.685700000000004</v>
      </c>
      <c r="C26">
        <v>41.95</v>
      </c>
      <c r="E26">
        <f t="shared" si="0"/>
        <v>-3.4966643662295738E-2</v>
      </c>
      <c r="F26">
        <f>B26/B25-1</f>
        <v>-8.1316874357910907E-2</v>
      </c>
    </row>
    <row r="27" spans="1:16" x14ac:dyDescent="0.25">
      <c r="A27" s="1">
        <v>41943</v>
      </c>
      <c r="B27">
        <v>55.487100000000005</v>
      </c>
      <c r="C27">
        <v>43.53</v>
      </c>
      <c r="E27">
        <f t="shared" si="0"/>
        <v>3.7663885578069101E-2</v>
      </c>
      <c r="F27">
        <f>B27/B26-1</f>
        <v>-0.11483639809398316</v>
      </c>
    </row>
    <row r="28" spans="1:16" x14ac:dyDescent="0.25">
      <c r="A28" s="1">
        <v>41973</v>
      </c>
      <c r="B28">
        <v>48.830000000000005</v>
      </c>
      <c r="C28">
        <v>44.27</v>
      </c>
      <c r="E28">
        <f t="shared" si="0"/>
        <v>1.6999770273374626E-2</v>
      </c>
      <c r="F28">
        <f>B28/B27-1</f>
        <v>-0.11997563397618549</v>
      </c>
    </row>
    <row r="29" spans="1:16" x14ac:dyDescent="0.25">
      <c r="A29" s="1">
        <v>42004</v>
      </c>
      <c r="B29">
        <v>48.801400000000001</v>
      </c>
      <c r="C29">
        <v>47.96</v>
      </c>
      <c r="E29">
        <f t="shared" si="0"/>
        <v>8.3352157217077005E-2</v>
      </c>
      <c r="F29">
        <f>B29/B28-1</f>
        <v>-5.8570550890857387E-4</v>
      </c>
    </row>
    <row r="30" spans="1:16" x14ac:dyDescent="0.25">
      <c r="A30" s="1">
        <v>42035</v>
      </c>
      <c r="B30">
        <v>63.0092</v>
      </c>
      <c r="C30">
        <v>46.81</v>
      </c>
      <c r="E30">
        <f t="shared" si="0"/>
        <v>-2.3978315262718874E-2</v>
      </c>
      <c r="F30">
        <f>B30/B29-1</f>
        <v>0.29113509038675112</v>
      </c>
    </row>
    <row r="31" spans="1:16" x14ac:dyDescent="0.25">
      <c r="A31" s="1">
        <v>42063</v>
      </c>
      <c r="B31">
        <v>68.607100000000003</v>
      </c>
      <c r="C31">
        <v>50.92</v>
      </c>
      <c r="E31">
        <f t="shared" si="0"/>
        <v>8.7801751762443869E-2</v>
      </c>
      <c r="F31">
        <f>B31/B30-1</f>
        <v>8.8842581718225233E-2</v>
      </c>
    </row>
    <row r="32" spans="1:16" x14ac:dyDescent="0.25">
      <c r="A32" s="1">
        <v>42094</v>
      </c>
      <c r="B32">
        <v>59.017100000000006</v>
      </c>
      <c r="C32">
        <v>50.455000000000005</v>
      </c>
      <c r="E32">
        <f t="shared" si="0"/>
        <v>-9.131971720345522E-3</v>
      </c>
      <c r="F32">
        <f>B32/B31-1</f>
        <v>-0.13978145119091168</v>
      </c>
    </row>
    <row r="33" spans="1:6" x14ac:dyDescent="0.25">
      <c r="A33" s="1">
        <v>42124</v>
      </c>
      <c r="B33">
        <v>79.575699999999998</v>
      </c>
      <c r="C33">
        <v>49.050000000000004</v>
      </c>
      <c r="E33">
        <f t="shared" si="0"/>
        <v>-2.7846595976612876E-2</v>
      </c>
      <c r="F33">
        <f>B33/B32-1</f>
        <v>0.34834988503332065</v>
      </c>
    </row>
    <row r="34" spans="1:6" x14ac:dyDescent="0.25">
      <c r="A34" s="1">
        <v>42155</v>
      </c>
      <c r="B34">
        <v>89.002800000000008</v>
      </c>
      <c r="C34">
        <v>51.49</v>
      </c>
      <c r="E34">
        <f t="shared" si="0"/>
        <v>4.9745158002038714E-2</v>
      </c>
      <c r="F34">
        <f>B34/B33-1</f>
        <v>0.11846706972103305</v>
      </c>
    </row>
    <row r="35" spans="1:6" x14ac:dyDescent="0.25">
      <c r="A35" s="1">
        <v>42185</v>
      </c>
      <c r="B35">
        <v>93.6357</v>
      </c>
      <c r="C35">
        <v>48.71</v>
      </c>
      <c r="E35">
        <f t="shared" si="0"/>
        <v>-5.3991066226451778E-2</v>
      </c>
      <c r="F35">
        <f>B35/B34-1</f>
        <v>5.2053418544135699E-2</v>
      </c>
    </row>
    <row r="36" spans="1:6" x14ac:dyDescent="0.25">
      <c r="A36" s="1">
        <v>42216</v>
      </c>
      <c r="B36">
        <v>112.56</v>
      </c>
      <c r="C36">
        <v>50.99</v>
      </c>
      <c r="E36">
        <f t="shared" si="0"/>
        <v>4.6807637035516381E-2</v>
      </c>
      <c r="F36">
        <f>B36/B35-1</f>
        <v>0.20210560715624482</v>
      </c>
    </row>
    <row r="37" spans="1:6" x14ac:dyDescent="0.25">
      <c r="A37" s="1">
        <v>42247</v>
      </c>
      <c r="B37">
        <v>105.79</v>
      </c>
      <c r="C37">
        <v>50.02</v>
      </c>
      <c r="E37">
        <f t="shared" si="0"/>
        <v>-1.9023337909393923E-2</v>
      </c>
      <c r="F37">
        <f>B37/B36-1</f>
        <v>-6.0145700071073116E-2</v>
      </c>
    </row>
    <row r="38" spans="1:6" x14ac:dyDescent="0.25">
      <c r="A38" s="1">
        <v>42277</v>
      </c>
      <c r="B38">
        <v>105.98</v>
      </c>
      <c r="C38">
        <v>52.620000000000005</v>
      </c>
      <c r="E38">
        <f t="shared" si="0"/>
        <v>5.1979208316673464E-2</v>
      </c>
      <c r="F38">
        <f>B38/B37-1</f>
        <v>1.7960109651196099E-3</v>
      </c>
    </row>
    <row r="39" spans="1:6" x14ac:dyDescent="0.25">
      <c r="A39" s="1">
        <v>42308</v>
      </c>
      <c r="B39">
        <v>107.64</v>
      </c>
      <c r="C39">
        <v>59.67</v>
      </c>
      <c r="E39">
        <f t="shared" si="0"/>
        <v>0.13397947548460665</v>
      </c>
      <c r="F39">
        <f>B39/B38-1</f>
        <v>1.5663332704283883E-2</v>
      </c>
    </row>
    <row r="40" spans="1:6" x14ac:dyDescent="0.25">
      <c r="A40" s="1">
        <v>42338</v>
      </c>
      <c r="B40">
        <v>125.37</v>
      </c>
      <c r="C40">
        <v>58.720000000000006</v>
      </c>
      <c r="E40">
        <f t="shared" si="0"/>
        <v>-1.5920898273839357E-2</v>
      </c>
      <c r="F40">
        <f>B40/B39-1</f>
        <v>0.1647157190635451</v>
      </c>
    </row>
    <row r="41" spans="1:6" x14ac:dyDescent="0.25">
      <c r="A41" s="1">
        <v>42369</v>
      </c>
      <c r="B41">
        <v>114.38000000000001</v>
      </c>
      <c r="C41">
        <v>58.17</v>
      </c>
      <c r="E41">
        <f t="shared" si="0"/>
        <v>-9.3664850136240263E-3</v>
      </c>
      <c r="F41">
        <f>B41/B40-1</f>
        <v>-8.766052484645448E-2</v>
      </c>
    </row>
    <row r="42" spans="1:6" x14ac:dyDescent="0.25">
      <c r="A42" s="1">
        <v>42400</v>
      </c>
      <c r="B42">
        <v>94.09</v>
      </c>
      <c r="C42">
        <v>61.74</v>
      </c>
      <c r="E42">
        <f t="shared" si="0"/>
        <v>6.1371841155234641E-2</v>
      </c>
      <c r="F42">
        <f>B42/B41-1</f>
        <v>-0.17739115229935309</v>
      </c>
    </row>
    <row r="43" spans="1:6" x14ac:dyDescent="0.25">
      <c r="A43" s="1">
        <v>42429</v>
      </c>
      <c r="B43">
        <v>98.300000000000011</v>
      </c>
      <c r="C43">
        <v>64.27</v>
      </c>
      <c r="E43">
        <f t="shared" si="0"/>
        <v>4.0978296080336873E-2</v>
      </c>
      <c r="F43">
        <f>B43/B42-1</f>
        <v>4.4744393665639315E-2</v>
      </c>
    </row>
    <row r="44" spans="1:6" x14ac:dyDescent="0.25">
      <c r="A44" s="1">
        <v>42460</v>
      </c>
      <c r="B44">
        <v>105.7</v>
      </c>
      <c r="C44">
        <v>66.09</v>
      </c>
      <c r="E44">
        <f t="shared" si="0"/>
        <v>2.8318033297028311E-2</v>
      </c>
      <c r="F44">
        <f>B44/B43-1</f>
        <v>7.5279755849440466E-2</v>
      </c>
    </row>
    <row r="45" spans="1:6" x14ac:dyDescent="0.25">
      <c r="A45" s="1">
        <v>42490</v>
      </c>
      <c r="B45">
        <v>93.11</v>
      </c>
      <c r="C45">
        <v>63.010000000000005</v>
      </c>
      <c r="E45">
        <f t="shared" si="0"/>
        <v>-4.6603116961718816E-2</v>
      </c>
      <c r="F45">
        <f>B45/B44-1</f>
        <v>-0.11911069063386948</v>
      </c>
    </row>
    <row r="46" spans="1:6" x14ac:dyDescent="0.25">
      <c r="A46" s="1">
        <v>42521</v>
      </c>
      <c r="B46">
        <v>101.51</v>
      </c>
      <c r="C46">
        <v>65.600000000000009</v>
      </c>
      <c r="E46">
        <f t="shared" si="0"/>
        <v>4.1104586573559754E-2</v>
      </c>
      <c r="F46">
        <f>B46/B45-1</f>
        <v>9.0215873697776949E-2</v>
      </c>
    </row>
    <row r="47" spans="1:6" x14ac:dyDescent="0.25">
      <c r="A47" s="1">
        <v>42551</v>
      </c>
      <c r="B47">
        <v>96.67</v>
      </c>
      <c r="C47">
        <v>64.77</v>
      </c>
      <c r="E47">
        <f t="shared" si="0"/>
        <v>-1.2652439024390394E-2</v>
      </c>
      <c r="F47">
        <f>B47/B46-1</f>
        <v>-4.7680031523987809E-2</v>
      </c>
    </row>
    <row r="48" spans="1:6" x14ac:dyDescent="0.25">
      <c r="A48" s="1">
        <v>42582</v>
      </c>
      <c r="B48">
        <v>94.37</v>
      </c>
      <c r="C48">
        <v>71.42</v>
      </c>
      <c r="E48">
        <f t="shared" si="0"/>
        <v>0.10267098965570498</v>
      </c>
      <c r="F48">
        <f>B48/B47-1</f>
        <v>-2.3792283024723249E-2</v>
      </c>
    </row>
    <row r="49" spans="1:6" x14ac:dyDescent="0.25">
      <c r="A49" s="1">
        <v>42613</v>
      </c>
      <c r="B49">
        <v>97.38000000000001</v>
      </c>
      <c r="C49">
        <v>71.64</v>
      </c>
      <c r="E49">
        <f t="shared" si="0"/>
        <v>3.080369644357317E-3</v>
      </c>
      <c r="F49">
        <f>B49/B48-1</f>
        <v>3.1895729575076803E-2</v>
      </c>
    </row>
    <row r="50" spans="1:6" x14ac:dyDescent="0.25">
      <c r="A50" s="1">
        <v>42643</v>
      </c>
      <c r="B50">
        <v>102.63000000000001</v>
      </c>
      <c r="C50">
        <v>67.05</v>
      </c>
      <c r="E50">
        <f t="shared" si="0"/>
        <v>-6.4070351758794053E-2</v>
      </c>
      <c r="F50">
        <f>B50/B49-1</f>
        <v>5.3912507701786794E-2</v>
      </c>
    </row>
    <row r="51" spans="1:6" x14ac:dyDescent="0.25">
      <c r="A51" s="1">
        <v>42674</v>
      </c>
      <c r="B51">
        <v>123.30000000000001</v>
      </c>
      <c r="C51">
        <v>63.52</v>
      </c>
      <c r="E51">
        <f t="shared" si="0"/>
        <v>-5.2647278150633747E-2</v>
      </c>
      <c r="F51">
        <f>B51/B50-1</f>
        <v>0.2014030985092079</v>
      </c>
    </row>
    <row r="52" spans="1:6" x14ac:dyDescent="0.25">
      <c r="A52" s="1">
        <v>42704</v>
      </c>
      <c r="B52">
        <v>117.22</v>
      </c>
      <c r="C52">
        <v>63.550000000000004</v>
      </c>
      <c r="E52">
        <f t="shared" si="0"/>
        <v>4.7229219143574142E-4</v>
      </c>
      <c r="F52">
        <f>B52/B51-1</f>
        <v>-4.9310624493106303E-2</v>
      </c>
    </row>
    <row r="53" spans="1:6" x14ac:dyDescent="0.25">
      <c r="A53" s="1">
        <v>42735</v>
      </c>
      <c r="B53">
        <v>123.80000000000001</v>
      </c>
      <c r="C53">
        <v>67.12</v>
      </c>
      <c r="E53">
        <f t="shared" si="0"/>
        <v>5.6176239181746634E-2</v>
      </c>
      <c r="F53">
        <f>B53/B52-1</f>
        <v>5.6133765569015726E-2</v>
      </c>
    </row>
    <row r="54" spans="1:6" x14ac:dyDescent="0.25">
      <c r="A54" s="1">
        <v>42766</v>
      </c>
      <c r="B54">
        <v>140.78</v>
      </c>
      <c r="C54">
        <v>70.75</v>
      </c>
      <c r="E54">
        <f t="shared" si="0"/>
        <v>5.4082240762812761E-2</v>
      </c>
      <c r="F54">
        <f>B54/B53-1</f>
        <v>0.13715670436187399</v>
      </c>
    </row>
    <row r="55" spans="1:6" x14ac:dyDescent="0.25">
      <c r="A55" s="1">
        <v>42794</v>
      </c>
      <c r="B55">
        <v>142.65</v>
      </c>
      <c r="C55">
        <v>72.180000000000007</v>
      </c>
      <c r="E55">
        <f t="shared" si="0"/>
        <v>2.0212014134275647E-2</v>
      </c>
      <c r="F55">
        <f>B55/B54-1</f>
        <v>1.3283136809205898E-2</v>
      </c>
    </row>
    <row r="56" spans="1:6" x14ac:dyDescent="0.25">
      <c r="A56" s="1">
        <v>42825</v>
      </c>
      <c r="B56">
        <v>146.92000000000002</v>
      </c>
      <c r="C56">
        <v>68.91</v>
      </c>
      <c r="E56">
        <f t="shared" si="0"/>
        <v>-4.5303408146301072E-2</v>
      </c>
      <c r="F56">
        <f>B56/B55-1</f>
        <v>2.9933403434980743E-2</v>
      </c>
    </row>
    <row r="57" spans="1:6" x14ac:dyDescent="0.25">
      <c r="A57" s="1">
        <v>42855</v>
      </c>
      <c r="B57">
        <v>155.35</v>
      </c>
      <c r="C57">
        <v>68.44</v>
      </c>
      <c r="E57">
        <f t="shared" si="0"/>
        <v>-6.8204904948483414E-3</v>
      </c>
      <c r="F57">
        <f>B57/B56-1</f>
        <v>5.7378164987748281E-2</v>
      </c>
    </row>
    <row r="58" spans="1:6" x14ac:dyDescent="0.25">
      <c r="A58" s="1">
        <v>42886</v>
      </c>
      <c r="B58">
        <v>162.99</v>
      </c>
      <c r="C58">
        <v>67.87</v>
      </c>
      <c r="E58">
        <f t="shared" si="0"/>
        <v>-8.3284628872003497E-3</v>
      </c>
      <c r="F58">
        <f>B58/B57-1</f>
        <v>4.9179272610235136E-2</v>
      </c>
    </row>
    <row r="59" spans="1:6" x14ac:dyDescent="0.25">
      <c r="A59" s="1">
        <v>42916</v>
      </c>
      <c r="B59">
        <v>146.17000000000002</v>
      </c>
      <c r="C59">
        <v>71.650000000000006</v>
      </c>
      <c r="E59">
        <f t="shared" si="0"/>
        <v>5.5694710475909792E-2</v>
      </c>
      <c r="F59">
        <f>B59/B58-1</f>
        <v>-0.10319651512362715</v>
      </c>
    </row>
    <row r="60" spans="1:6" x14ac:dyDescent="0.25">
      <c r="A60" s="1">
        <v>42947</v>
      </c>
      <c r="B60">
        <v>182.03</v>
      </c>
      <c r="C60">
        <v>74.78</v>
      </c>
      <c r="E60">
        <f t="shared" si="0"/>
        <v>4.3684577808792646E-2</v>
      </c>
      <c r="F60">
        <f>B60/B59-1</f>
        <v>0.24533077922966395</v>
      </c>
    </row>
    <row r="61" spans="1:6" x14ac:dyDescent="0.25">
      <c r="A61" s="1">
        <v>42978</v>
      </c>
      <c r="B61">
        <v>174.74</v>
      </c>
      <c r="C61">
        <v>75.37</v>
      </c>
      <c r="E61">
        <f t="shared" si="0"/>
        <v>7.8898101096549489E-3</v>
      </c>
      <c r="F61">
        <f>B61/B60-1</f>
        <v>-4.0048343679613185E-2</v>
      </c>
    </row>
    <row r="62" spans="1:6" x14ac:dyDescent="0.25">
      <c r="A62" s="1">
        <v>43008</v>
      </c>
      <c r="B62">
        <v>177.01000000000002</v>
      </c>
      <c r="C62">
        <v>77.790000000000006</v>
      </c>
      <c r="E62">
        <f t="shared" si="0"/>
        <v>3.2108265888284526E-2</v>
      </c>
      <c r="F62">
        <f>B62/B61-1</f>
        <v>1.2990729083209418E-2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Rino Vieira</dc:creator>
  <cp:lastModifiedBy>Pedro Rino Vieira</cp:lastModifiedBy>
  <dcterms:created xsi:type="dcterms:W3CDTF">2017-10-06T14:54:37Z</dcterms:created>
  <dcterms:modified xsi:type="dcterms:W3CDTF">2017-10-07T00:33:40Z</dcterms:modified>
</cp:coreProperties>
</file>