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osé Azevedo Pereira\Documents\arquivos temporarios_hp\gfii\slides_and_underlying_mat\"/>
    </mc:Choice>
  </mc:AlternateContent>
  <xr:revisionPtr revIDLastSave="0" documentId="13_ncr:1_{0DB15B19-411C-4C89-A964-1E1CD326841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2" l="1"/>
  <c r="C46" i="2"/>
  <c r="C35" i="2"/>
  <c r="C34" i="2"/>
  <c r="C9" i="2"/>
  <c r="A9" i="2"/>
  <c r="C5" i="2"/>
  <c r="A5" i="2"/>
  <c r="C1" i="2"/>
  <c r="C20" i="2" s="1"/>
  <c r="C21" i="2" s="1"/>
  <c r="C43" i="2"/>
  <c r="C39" i="2"/>
  <c r="C41" i="2" s="1"/>
  <c r="C49" i="2"/>
  <c r="C50" i="2"/>
  <c r="B54" i="2"/>
  <c r="C51" i="2"/>
  <c r="D54" i="2"/>
  <c r="C22" i="2" l="1"/>
  <c r="F25" i="2"/>
  <c r="C37" i="2" l="1"/>
  <c r="C27" i="2"/>
  <c r="C31" i="2" s="1"/>
  <c r="C19" i="2" l="1"/>
</calcChain>
</file>

<file path=xl/sharedStrings.xml><?xml version="1.0" encoding="utf-8"?>
<sst xmlns="http://schemas.openxmlformats.org/spreadsheetml/2006/main" count="68" uniqueCount="52">
  <si>
    <t>A</t>
  </si>
  <si>
    <t>B</t>
  </si>
  <si>
    <t>Tc</t>
  </si>
  <si>
    <t>Remark</t>
  </si>
  <si>
    <t>1. Long term assets</t>
  </si>
  <si>
    <t>2. Short term assets</t>
  </si>
  <si>
    <t>3. Total assets</t>
  </si>
  <si>
    <t>4. Equity</t>
  </si>
  <si>
    <t>5. Debt</t>
  </si>
  <si>
    <t>6. Number of shares</t>
  </si>
  <si>
    <t>7. Price</t>
  </si>
  <si>
    <t>16. State bears 36,5% of the interest paid by company B</t>
  </si>
  <si>
    <t>19. Marginal Tax Rate (Personal Income Tax)</t>
  </si>
  <si>
    <t>20. Personal Income Tax related to debt revenue</t>
  </si>
  <si>
    <t>21. Personal Income Tax related to equity revenue</t>
  </si>
  <si>
    <t>22. Total Taxes paid by investors (shareholders and debtholders)</t>
  </si>
  <si>
    <t>23. Total amount of taxes paid at firm and investor level</t>
  </si>
  <si>
    <t>24. Investors Net Revenue</t>
  </si>
  <si>
    <t xml:space="preserve">25. Tax Shield (after consideration of Personal Taxes) </t>
  </si>
  <si>
    <t>17. Present Value of Tax Shield [PV(TS)]</t>
  </si>
  <si>
    <t>26. Present Value of Tax Shield [PV(TS)]</t>
  </si>
  <si>
    <t>34. Tax Shield originated by debt</t>
  </si>
  <si>
    <t>30. Investors' Equity Income</t>
  </si>
  <si>
    <t>32. Investors' Debt Income</t>
  </si>
  <si>
    <t>33. Personal Income Tax related to debt revenue</t>
  </si>
  <si>
    <t>35. Investors Net Tax Shield related to Debt</t>
  </si>
  <si>
    <t>36.  Free CF to investors (bondholders and shareholders)</t>
  </si>
  <si>
    <t>37. Net Tax Shield as a function of the difference between marginal tax rates</t>
  </si>
  <si>
    <t>31. Personnal Tax on Equity Income</t>
  </si>
  <si>
    <r>
      <t xml:space="preserve">28. Marginal Tax Rate on Debt Returns (Personal Income Tax on Interest - </t>
    </r>
    <r>
      <rPr>
        <b/>
        <i/>
        <sz val="11"/>
        <color rgb="FF000000"/>
        <rFont val="Arial Narrow"/>
        <family val="2"/>
      </rPr>
      <t>T</t>
    </r>
    <r>
      <rPr>
        <b/>
        <i/>
        <vertAlign val="subscript"/>
        <sz val="11"/>
        <color rgb="FF000000"/>
        <rFont val="Arial Narrow"/>
        <family val="2"/>
      </rPr>
      <t>P</t>
    </r>
    <r>
      <rPr>
        <b/>
        <sz val="11"/>
        <color rgb="FF000000"/>
        <rFont val="Arial Narrow"/>
        <family val="2"/>
      </rPr>
      <t>)</t>
    </r>
  </si>
  <si>
    <r>
      <t xml:space="preserve">29. Marginal Tax Rate on Equity Returns (Personal Income Tax on Equity Income - </t>
    </r>
    <r>
      <rPr>
        <b/>
        <i/>
        <sz val="11"/>
        <color rgb="FF000000"/>
        <rFont val="Arial Narrow"/>
        <family val="2"/>
      </rPr>
      <t>T</t>
    </r>
    <r>
      <rPr>
        <b/>
        <i/>
        <vertAlign val="subscript"/>
        <sz val="11"/>
        <color rgb="FF000000"/>
        <rFont val="Arial Narrow"/>
        <family val="2"/>
      </rPr>
      <t>PE</t>
    </r>
    <r>
      <rPr>
        <b/>
        <sz val="11"/>
        <color rgb="FF000000"/>
        <rFont val="Arial Narrow"/>
        <family val="2"/>
      </rPr>
      <t>)</t>
    </r>
  </si>
  <si>
    <r>
      <t xml:space="preserve">39. Marginal Tax Rate on Debt Returns (Personal Income Tax on Interest - </t>
    </r>
    <r>
      <rPr>
        <b/>
        <i/>
        <sz val="11"/>
        <color rgb="FF000000"/>
        <rFont val="Arial Narrow"/>
        <family val="2"/>
      </rPr>
      <t>T</t>
    </r>
    <r>
      <rPr>
        <b/>
        <i/>
        <vertAlign val="subscript"/>
        <sz val="11"/>
        <color rgb="FF000000"/>
        <rFont val="Arial Narrow"/>
        <family val="2"/>
      </rPr>
      <t>P</t>
    </r>
    <r>
      <rPr>
        <b/>
        <sz val="11"/>
        <color rgb="FF000000"/>
        <rFont val="Arial Narrow"/>
        <family val="2"/>
      </rPr>
      <t>)</t>
    </r>
  </si>
  <si>
    <r>
      <t xml:space="preserve">40. Marginal Tax Rate on Equity Returns (Personal Income Tax on Equity Income - </t>
    </r>
    <r>
      <rPr>
        <b/>
        <i/>
        <sz val="11"/>
        <color rgb="FF000000"/>
        <rFont val="Arial Narrow"/>
        <family val="2"/>
      </rPr>
      <t>T</t>
    </r>
    <r>
      <rPr>
        <b/>
        <i/>
        <vertAlign val="subscript"/>
        <sz val="11"/>
        <color rgb="FF000000"/>
        <rFont val="Arial Narrow"/>
        <family val="2"/>
      </rPr>
      <t>PE</t>
    </r>
    <r>
      <rPr>
        <b/>
        <sz val="11"/>
        <color rgb="FF000000"/>
        <rFont val="Arial Narrow"/>
        <family val="2"/>
      </rPr>
      <t>)</t>
    </r>
  </si>
  <si>
    <r>
      <t>41. Marginal Corporate Income Tax Rate (T</t>
    </r>
    <r>
      <rPr>
        <b/>
        <vertAlign val="subscript"/>
        <sz val="11"/>
        <color rgb="FF000000"/>
        <rFont val="Arial Narrow"/>
        <family val="2"/>
      </rPr>
      <t>c</t>
    </r>
    <r>
      <rPr>
        <b/>
        <sz val="11"/>
        <color rgb="FF000000"/>
        <rFont val="Arial Narrow"/>
        <family val="2"/>
      </rPr>
      <t>)</t>
    </r>
  </si>
  <si>
    <r>
      <t>43. (1-T</t>
    </r>
    <r>
      <rPr>
        <b/>
        <vertAlign val="subscript"/>
        <sz val="11"/>
        <color rgb="FF000000"/>
        <rFont val="Arial Narrow"/>
        <family val="2"/>
      </rPr>
      <t>PE</t>
    </r>
    <r>
      <rPr>
        <b/>
        <sz val="11"/>
        <color rgb="FF000000"/>
        <rFont val="Arial Narrow"/>
        <family val="2"/>
      </rPr>
      <t>) x (1- T</t>
    </r>
    <r>
      <rPr>
        <b/>
        <vertAlign val="subscript"/>
        <sz val="11"/>
        <color rgb="FF000000"/>
        <rFont val="Arial Narrow"/>
        <family val="2"/>
      </rPr>
      <t>c</t>
    </r>
    <r>
      <rPr>
        <b/>
        <sz val="11"/>
        <color rgb="FF000000"/>
        <rFont val="Arial Narrow"/>
        <family val="2"/>
      </rPr>
      <t>)</t>
    </r>
  </si>
  <si>
    <r>
      <t>42. (1-T</t>
    </r>
    <r>
      <rPr>
        <b/>
        <vertAlign val="subscript"/>
        <sz val="11"/>
        <color rgb="FF000000"/>
        <rFont val="Arial Narrow"/>
        <family val="2"/>
      </rPr>
      <t>P</t>
    </r>
    <r>
      <rPr>
        <b/>
        <sz val="11"/>
        <color rgb="FF000000"/>
        <rFont val="Arial Narrow"/>
        <family val="2"/>
      </rPr>
      <t>)</t>
    </r>
  </si>
  <si>
    <r>
      <t>(1-T</t>
    </r>
    <r>
      <rPr>
        <b/>
        <vertAlign val="subscript"/>
        <sz val="11"/>
        <color rgb="FF000000"/>
        <rFont val="Arial Narrow"/>
        <family val="2"/>
      </rPr>
      <t>P</t>
    </r>
    <r>
      <rPr>
        <b/>
        <sz val="11"/>
        <color rgb="FF000000"/>
        <rFont val="Arial Narrow"/>
        <family val="2"/>
      </rPr>
      <t>)</t>
    </r>
  </si>
  <si>
    <r>
      <t>(1-T</t>
    </r>
    <r>
      <rPr>
        <b/>
        <vertAlign val="subscript"/>
        <sz val="11"/>
        <color rgb="FF000000"/>
        <rFont val="Arial Narrow"/>
        <family val="2"/>
      </rPr>
      <t>PE</t>
    </r>
    <r>
      <rPr>
        <b/>
        <sz val="11"/>
        <color rgb="FF000000"/>
        <rFont val="Arial Narrow"/>
        <family val="2"/>
      </rPr>
      <t>) x (1- T</t>
    </r>
    <r>
      <rPr>
        <b/>
        <vertAlign val="subscript"/>
        <sz val="11"/>
        <color rgb="FF000000"/>
        <rFont val="Arial Narrow"/>
        <family val="2"/>
      </rPr>
      <t>c</t>
    </r>
    <r>
      <rPr>
        <b/>
        <sz val="11"/>
        <color rgb="FF000000"/>
        <rFont val="Arial Narrow"/>
        <family val="2"/>
      </rPr>
      <t>)</t>
    </r>
  </si>
  <si>
    <r>
      <t>44. (1-T</t>
    </r>
    <r>
      <rPr>
        <b/>
        <vertAlign val="subscript"/>
        <sz val="11"/>
        <color rgb="FF000000"/>
        <rFont val="Arial Narrow"/>
        <family val="2"/>
      </rPr>
      <t>P</t>
    </r>
    <r>
      <rPr>
        <b/>
        <sz val="11"/>
        <color rgb="FF000000"/>
        <rFont val="Arial Narrow"/>
        <family val="2"/>
      </rPr>
      <t>) - (1-T</t>
    </r>
    <r>
      <rPr>
        <b/>
        <vertAlign val="subscript"/>
        <sz val="11"/>
        <color rgb="FF000000"/>
        <rFont val="Arial Narrow"/>
        <family val="2"/>
      </rPr>
      <t>PE</t>
    </r>
    <r>
      <rPr>
        <b/>
        <sz val="11"/>
        <color rgb="FF000000"/>
        <rFont val="Arial Narrow"/>
        <family val="2"/>
      </rPr>
      <t>) x (1- T</t>
    </r>
    <r>
      <rPr>
        <b/>
        <vertAlign val="subscript"/>
        <sz val="11"/>
        <color rgb="FF000000"/>
        <rFont val="Arial Narrow"/>
        <family val="2"/>
      </rPr>
      <t>c</t>
    </r>
    <r>
      <rPr>
        <b/>
        <sz val="11"/>
        <color rgb="FF000000"/>
        <rFont val="Arial Narrow"/>
        <family val="2"/>
      </rPr>
      <t>)</t>
    </r>
  </si>
  <si>
    <t>8. Cost of equity</t>
  </si>
  <si>
    <t>9. Interest rate</t>
  </si>
  <si>
    <t>10. EBIT</t>
  </si>
  <si>
    <t>11. Interest</t>
  </si>
  <si>
    <t>12. EBT</t>
  </si>
  <si>
    <t>13. Corporate Income Tax</t>
  </si>
  <si>
    <t>14. Net earnings = CF (to shareholders)</t>
  </si>
  <si>
    <t>15. Free CF to investors (debtholders and shareholders)</t>
  </si>
  <si>
    <t>16. Free CF to investors (Annual Difference)</t>
  </si>
  <si>
    <t xml:space="preserve">Description </t>
  </si>
  <si>
    <t>38. Best alternative (Max CF)</t>
  </si>
  <si>
    <t>18. Value of the firm</t>
  </si>
  <si>
    <t>27. Value of the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</si>
</sst>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%"/>
    <numFmt numFmtId="166" formatCode="0.000"/>
    <numFmt numFmtId="167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2E00"/>
      <name val="Arial Narrow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000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  <font>
      <b/>
      <vertAlign val="subscript"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vertAlign val="subscript"/>
      <sz val="11"/>
      <color rgb="FF000000"/>
      <name val="Arial Narrow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CFFEC"/>
        <bgColor indexed="64"/>
      </patternFill>
    </fill>
    <fill>
      <patternFill patternType="solid">
        <fgColor rgb="FFF6FFF6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5" borderId="2" applyNumberFormat="0" applyAlignment="0" applyProtection="0"/>
    <xf numFmtId="0" fontId="5" fillId="6" borderId="2" applyNumberFormat="0" applyAlignment="0" applyProtection="0"/>
    <xf numFmtId="0" fontId="1" fillId="7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 readingOrder="1"/>
    </xf>
    <xf numFmtId="0" fontId="4" fillId="5" borderId="2" xfId="3" applyAlignment="1">
      <alignment horizontal="left" vertical="center" wrapText="1" readingOrder="1"/>
    </xf>
    <xf numFmtId="0" fontId="4" fillId="5" borderId="2" xfId="3" applyAlignment="1">
      <alignment vertical="top" wrapText="1"/>
    </xf>
    <xf numFmtId="0" fontId="5" fillId="6" borderId="2" xfId="4" applyAlignment="1">
      <alignment horizontal="right" vertical="center" wrapText="1" readingOrder="1"/>
    </xf>
    <xf numFmtId="0" fontId="5" fillId="6" borderId="2" xfId="4" applyAlignment="1">
      <alignment horizontal="left" vertical="center" wrapText="1" readingOrder="1"/>
    </xf>
    <xf numFmtId="0" fontId="5" fillId="6" borderId="2" xfId="4" applyAlignment="1">
      <alignment vertical="top" wrapText="1"/>
    </xf>
    <xf numFmtId="0" fontId="5" fillId="6" borderId="4" xfId="4" applyBorder="1" applyAlignment="1">
      <alignment horizontal="right" vertical="center" wrapText="1" readingOrder="1"/>
    </xf>
    <xf numFmtId="0" fontId="5" fillId="6" borderId="4" xfId="4" applyBorder="1" applyAlignment="1">
      <alignment horizontal="left" vertical="center" wrapText="1" readingOrder="1"/>
    </xf>
    <xf numFmtId="0" fontId="5" fillId="6" borderId="4" xfId="4" applyBorder="1" applyAlignment="1">
      <alignment vertical="top" wrapText="1"/>
    </xf>
    <xf numFmtId="0" fontId="6" fillId="5" borderId="2" xfId="3" applyFont="1" applyAlignment="1">
      <alignment horizontal="right" vertical="center" wrapText="1" readingOrder="1"/>
    </xf>
    <xf numFmtId="0" fontId="6" fillId="5" borderId="2" xfId="3" applyFont="1" applyAlignment="1">
      <alignment horizontal="left" vertical="center" wrapText="1" readingOrder="1"/>
    </xf>
    <xf numFmtId="9" fontId="2" fillId="7" borderId="3" xfId="5" applyNumberFormat="1" applyFont="1" applyBorder="1" applyAlignment="1">
      <alignment horizontal="right" vertical="center" wrapText="1" readingOrder="1"/>
    </xf>
    <xf numFmtId="0" fontId="2" fillId="7" borderId="3" xfId="5" applyFont="1" applyBorder="1" applyAlignment="1">
      <alignment horizontal="left" vertical="center" wrapText="1" readingOrder="1"/>
    </xf>
    <xf numFmtId="0" fontId="2" fillId="7" borderId="1" xfId="5" applyFont="1" applyBorder="1" applyAlignment="1">
      <alignment horizontal="right" vertical="center" wrapText="1" readingOrder="1"/>
    </xf>
    <xf numFmtId="0" fontId="2" fillId="7" borderId="1" xfId="5" applyFont="1" applyBorder="1" applyAlignment="1">
      <alignment horizontal="left" vertical="center" wrapText="1" readingOrder="1"/>
    </xf>
    <xf numFmtId="0" fontId="2" fillId="7" borderId="1" xfId="5" applyFont="1" applyBorder="1" applyAlignment="1">
      <alignment horizontal="right" vertical="top" wrapText="1"/>
    </xf>
    <xf numFmtId="0" fontId="2" fillId="7" borderId="5" xfId="5" applyFont="1" applyBorder="1" applyAlignment="1">
      <alignment horizontal="lef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right" vertical="top" wrapText="1"/>
    </xf>
    <xf numFmtId="0" fontId="7" fillId="4" borderId="1" xfId="0" applyFont="1" applyFill="1" applyBorder="1" applyAlignment="1">
      <alignment horizontal="left" vertical="center" wrapText="1" readingOrder="1"/>
    </xf>
    <xf numFmtId="0" fontId="7" fillId="4" borderId="1" xfId="0" applyFont="1" applyFill="1" applyBorder="1" applyAlignment="1">
      <alignment horizontal="right" vertical="center" wrapText="1" readingOrder="1"/>
    </xf>
    <xf numFmtId="0" fontId="8" fillId="4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left" vertical="center" wrapText="1" readingOrder="1"/>
    </xf>
    <xf numFmtId="0" fontId="8" fillId="4" borderId="5" xfId="0" applyFont="1" applyFill="1" applyBorder="1" applyAlignment="1">
      <alignment vertical="top" wrapText="1"/>
    </xf>
    <xf numFmtId="0" fontId="0" fillId="7" borderId="3" xfId="5" applyFont="1" applyBorder="1" applyAlignment="1">
      <alignment vertical="top" wrapText="1"/>
    </xf>
    <xf numFmtId="0" fontId="0" fillId="7" borderId="1" xfId="5" applyFont="1" applyBorder="1" applyAlignment="1">
      <alignment vertical="top" wrapText="1"/>
    </xf>
    <xf numFmtId="9" fontId="7" fillId="3" borderId="3" xfId="0" applyNumberFormat="1" applyFont="1" applyFill="1" applyBorder="1" applyAlignment="1">
      <alignment horizontal="right" vertical="center" wrapText="1" readingOrder="1"/>
    </xf>
    <xf numFmtId="1" fontId="7" fillId="3" borderId="3" xfId="0" applyNumberFormat="1" applyFont="1" applyFill="1" applyBorder="1" applyAlignment="1">
      <alignment horizontal="right" vertical="center" wrapText="1" readingOrder="1"/>
    </xf>
    <xf numFmtId="1" fontId="7" fillId="3" borderId="3" xfId="2" applyNumberFormat="1" applyFont="1" applyFill="1" applyBorder="1" applyAlignment="1">
      <alignment horizontal="right" vertical="center" wrapText="1" readingOrder="1"/>
    </xf>
    <xf numFmtId="0" fontId="11" fillId="4" borderId="1" xfId="0" applyFont="1" applyFill="1" applyBorder="1" applyAlignment="1">
      <alignment horizontal="right" vertical="top" wrapText="1"/>
    </xf>
    <xf numFmtId="165" fontId="7" fillId="3" borderId="3" xfId="1" applyNumberFormat="1" applyFont="1" applyFill="1" applyBorder="1" applyAlignment="1">
      <alignment horizontal="right" vertical="center" wrapText="1" readingOrder="1"/>
    </xf>
    <xf numFmtId="0" fontId="7" fillId="4" borderId="1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 vertical="center" wrapText="1" readingOrder="1"/>
    </xf>
    <xf numFmtId="9" fontId="7" fillId="0" borderId="3" xfId="0" applyNumberFormat="1" applyFont="1" applyBorder="1" applyAlignment="1">
      <alignment horizontal="right" vertical="center" wrapText="1" readingOrder="1"/>
    </xf>
    <xf numFmtId="0" fontId="6" fillId="5" borderId="6" xfId="3" applyFont="1" applyBorder="1" applyAlignment="1">
      <alignment horizontal="right" vertical="center" wrapText="1" readingOrder="1"/>
    </xf>
    <xf numFmtId="0" fontId="6" fillId="5" borderId="6" xfId="3" applyFont="1" applyBorder="1" applyAlignment="1">
      <alignment horizontal="left" vertical="center" wrapText="1" readingOrder="1"/>
    </xf>
    <xf numFmtId="0" fontId="4" fillId="5" borderId="6" xfId="3" applyBorder="1" applyAlignment="1">
      <alignment vertical="top" wrapText="1"/>
    </xf>
    <xf numFmtId="0" fontId="6" fillId="5" borderId="4" xfId="3" applyFont="1" applyBorder="1" applyAlignment="1">
      <alignment horizontal="right" vertical="top" wrapText="1"/>
    </xf>
    <xf numFmtId="0" fontId="6" fillId="5" borderId="4" xfId="3" applyFont="1" applyBorder="1" applyAlignment="1">
      <alignment horizontal="left" vertical="center" wrapText="1" readingOrder="1"/>
    </xf>
    <xf numFmtId="0" fontId="6" fillId="5" borderId="4" xfId="3" applyFont="1" applyBorder="1" applyAlignment="1">
      <alignment horizontal="right" vertical="center" wrapText="1" readingOrder="1"/>
    </xf>
    <xf numFmtId="0" fontId="4" fillId="5" borderId="4" xfId="3" applyBorder="1" applyAlignment="1">
      <alignment vertical="top" wrapText="1"/>
    </xf>
    <xf numFmtId="0" fontId="5" fillId="6" borderId="6" xfId="4" applyBorder="1" applyAlignment="1">
      <alignment horizontal="right" vertical="center" wrapText="1" readingOrder="1"/>
    </xf>
    <xf numFmtId="0" fontId="5" fillId="6" borderId="6" xfId="4" applyBorder="1" applyAlignment="1">
      <alignment horizontal="left" vertical="center" wrapText="1" readingOrder="1"/>
    </xf>
    <xf numFmtId="0" fontId="5" fillId="6" borderId="6" xfId="4" applyBorder="1" applyAlignment="1">
      <alignment vertical="top" wrapText="1"/>
    </xf>
    <xf numFmtId="9" fontId="6" fillId="5" borderId="4" xfId="3" applyNumberFormat="1" applyFont="1" applyBorder="1" applyAlignment="1">
      <alignment horizontal="right" vertical="center" wrapText="1" readingOrder="1"/>
    </xf>
    <xf numFmtId="165" fontId="6" fillId="5" borderId="2" xfId="3" applyNumberFormat="1" applyFont="1" applyAlignment="1">
      <alignment horizontal="right" vertical="center" wrapText="1" readingOrder="1"/>
    </xf>
    <xf numFmtId="0" fontId="11" fillId="4" borderId="5" xfId="0" applyFont="1" applyFill="1" applyBorder="1" applyAlignment="1">
      <alignment horizontal="right" vertical="top" wrapText="1"/>
    </xf>
    <xf numFmtId="166" fontId="0" fillId="0" borderId="0" xfId="0" applyNumberFormat="1"/>
    <xf numFmtId="0" fontId="11" fillId="4" borderId="5" xfId="0" applyFont="1" applyFill="1" applyBorder="1" applyAlignment="1">
      <alignment vertical="top" wrapText="1"/>
    </xf>
    <xf numFmtId="165" fontId="6" fillId="0" borderId="2" xfId="3" applyNumberFormat="1" applyFont="1" applyFill="1" applyAlignment="1">
      <alignment horizontal="right" vertical="center" wrapText="1" readingOrder="1"/>
    </xf>
    <xf numFmtId="167" fontId="0" fillId="0" borderId="0" xfId="0" applyNumberFormat="1"/>
    <xf numFmtId="0" fontId="2" fillId="7" borderId="5" xfId="5" applyFont="1" applyBorder="1" applyAlignment="1">
      <alignment horizontal="right" vertical="top" wrapText="1"/>
    </xf>
    <xf numFmtId="0" fontId="15" fillId="7" borderId="5" xfId="5" applyFont="1" applyBorder="1" applyAlignment="1">
      <alignment horizontal="center" vertical="top" wrapText="1"/>
    </xf>
    <xf numFmtId="0" fontId="11" fillId="8" borderId="5" xfId="0" applyFont="1" applyFill="1" applyBorder="1" applyAlignment="1">
      <alignment horizontal="right" vertical="top" wrapText="1"/>
    </xf>
  </cellXfs>
  <cellStyles count="6">
    <cellStyle name="40% - Accent5" xfId="5" builtinId="47"/>
    <cellStyle name="Calculation" xfId="4" builtinId="22"/>
    <cellStyle name="Comma" xfId="2" builtinId="3"/>
    <cellStyle name="Input" xfId="3" builtinId="20"/>
    <cellStyle name="Normal" xfId="0" builtinId="0"/>
    <cellStyle name="Percent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CC"/>
      <color rgb="FF00FF00"/>
      <color rgb="FFFFCC00"/>
      <color rgb="FF00FF99"/>
      <color rgb="FF00FFFF"/>
      <color rgb="FFBB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19050</xdr:rowOff>
    </xdr:from>
    <xdr:to>
      <xdr:col>3</xdr:col>
      <xdr:colOff>1939290</xdr:colOff>
      <xdr:row>5</xdr:row>
      <xdr:rowOff>140970</xdr:rowOff>
    </xdr:to>
    <xdr:sp macro="" textlink="">
      <xdr:nvSpPr>
        <xdr:cNvPr id="40" name="Flowchart: Alternate Process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888230" y="392430"/>
          <a:ext cx="1920240" cy="670560"/>
        </a:xfrm>
        <a:prstGeom prst="flowChartAlternateProcess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rgbClr val="002060"/>
              </a:solidFill>
            </a:rPr>
            <a:t>Companies A and B</a:t>
          </a:r>
          <a:r>
            <a:rPr lang="pt-PT" sz="1100" baseline="0">
              <a:solidFill>
                <a:srgbClr val="002060"/>
              </a:solidFill>
            </a:rPr>
            <a:t> are similar in everything but their capital structures.</a:t>
          </a:r>
          <a:endParaRPr lang="pt-PT" sz="1100">
            <a:solidFill>
              <a:srgbClr val="002060"/>
            </a:solidFill>
          </a:endParaRPr>
        </a:p>
      </xdr:txBody>
    </xdr:sp>
    <xdr:clientData/>
  </xdr:twoCellAnchor>
  <xdr:twoCellAnchor>
    <xdr:from>
      <xdr:col>3</xdr:col>
      <xdr:colOff>285750</xdr:colOff>
      <xdr:row>11</xdr:row>
      <xdr:rowOff>156210</xdr:rowOff>
    </xdr:from>
    <xdr:to>
      <xdr:col>3</xdr:col>
      <xdr:colOff>1718310</xdr:colOff>
      <xdr:row>13</xdr:row>
      <xdr:rowOff>3810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Rounded Rectangle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5154930" y="2186940"/>
              <a:ext cx="1432560" cy="21717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𝐷</m:t>
                    </m:r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b>
                      <m:sSub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𝑟</m:t>
                        </m:r>
                      </m:e>
                      <m:sub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</m:sub>
                    </m:sSub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1" name="Rounded Rectangle 40"/>
            <xdr:cNvSpPr/>
          </xdr:nvSpPr>
          <xdr:spPr>
            <a:xfrm>
              <a:off x="5154930" y="2186940"/>
              <a:ext cx="1432560" cy="21717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𝐷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×𝑟_𝐷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2</xdr:col>
      <xdr:colOff>1604010</xdr:colOff>
      <xdr:row>13</xdr:row>
      <xdr:rowOff>0</xdr:rowOff>
    </xdr:from>
    <xdr:to>
      <xdr:col>3</xdr:col>
      <xdr:colOff>1935480</xdr:colOff>
      <xdr:row>14</xdr:row>
      <xdr:rowOff>41910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Rounded Rectangle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/>
          </xdr:nvSpPr>
          <xdr:spPr>
            <a:xfrm>
              <a:off x="4850130" y="2400300"/>
              <a:ext cx="1954530" cy="22479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𝐸𝐵𝑇</m:t>
                    </m:r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=</m:t>
                    </m:r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𝐸𝐵𝐼𝑇</m:t>
                    </m:r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pt-PT" sz="100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2" name="Rounded Rectangle 41"/>
            <xdr:cNvSpPr/>
          </xdr:nvSpPr>
          <xdr:spPr>
            <a:xfrm>
              <a:off x="4850130" y="2400300"/>
              <a:ext cx="1954530" cy="22479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𝐸𝐵𝑇=𝐸𝐵𝐼𝑇−(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𝐷×𝑟_𝐷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"</a:t>
              </a:r>
              <a:r>
                <a:rPr lang="pt-PT" sz="1000" i="0">
                  <a:effectLst/>
                </a:rPr>
                <a:t> </a:t>
              </a:r>
              <a:r>
                <a:rPr lang="pt-PT" sz="1000" i="0">
                  <a:effectLst/>
                  <a:latin typeface="Cambria Math" panose="02040503050406030204" pitchFamily="18" charset="0"/>
                </a:rPr>
                <a:t>" )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7620</xdr:colOff>
      <xdr:row>16</xdr:row>
      <xdr:rowOff>34290</xdr:rowOff>
    </xdr:from>
    <xdr:to>
      <xdr:col>4</xdr:col>
      <xdr:colOff>167640</xdr:colOff>
      <xdr:row>16</xdr:row>
      <xdr:rowOff>320040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Rounded Rectangle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4876800" y="3166110"/>
              <a:ext cx="210312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𝐸𝐵𝐼𝑇</m:t>
                    </m:r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1−</m:t>
                        </m:r>
                        <m:sSub>
                          <m:sSubPr>
                            <m:ctrlPr>
                              <a:rPr lang="pt-PT" sz="1000" b="0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000" b="0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pt-PT" sz="1000" b="0" i="1">
                                <a:solidFill>
                                  <a:srgbClr val="00206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sub>
                        </m:sSub>
                      </m:e>
                    </m:d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pt-PT" sz="100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3" name="Rounded Rectangle 42"/>
            <xdr:cNvSpPr/>
          </xdr:nvSpPr>
          <xdr:spPr>
            <a:xfrm>
              <a:off x="4876800" y="3166110"/>
              <a:ext cx="210312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𝐸𝐵𝐼𝑇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×(1−𝑇_𝑐 )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+𝑇_𝑐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𝐷×𝑟_𝐷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"</a:t>
              </a:r>
              <a:r>
                <a:rPr lang="pt-PT" sz="1000" i="0">
                  <a:effectLst/>
                </a:rPr>
                <a:t> </a:t>
              </a:r>
              <a:r>
                <a:rPr lang="pt-PT" sz="1000" i="0">
                  <a:effectLst/>
                  <a:latin typeface="Cambria Math" panose="02040503050406030204" pitchFamily="18" charset="0"/>
                </a:rPr>
                <a:t>" )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30480</xdr:colOff>
      <xdr:row>18</xdr:row>
      <xdr:rowOff>358140</xdr:rowOff>
    </xdr:from>
    <xdr:to>
      <xdr:col>3</xdr:col>
      <xdr:colOff>1889760</xdr:colOff>
      <xdr:row>19</xdr:row>
      <xdr:rowOff>281940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Rounded Rectangle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/>
          </xdr:nvSpPr>
          <xdr:spPr>
            <a:xfrm>
              <a:off x="4899660" y="405003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  <m:r>
                      <a:rPr lang="pt-PT" sz="1000" b="0" i="1">
                        <a:solidFill>
                          <a:srgbClr val="00206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m:rPr>
                            <m:nor/>
                          </m:rPr>
                          <a:rPr lang="pt-PT" sz="1000">
                            <a:effectLst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4" name="Rounded Rectangle 43"/>
            <xdr:cNvSpPr/>
          </xdr:nvSpPr>
          <xdr:spPr>
            <a:xfrm>
              <a:off x="4899660" y="405003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𝑇_𝑐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𝐷×𝑟_𝐷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"</a:t>
              </a:r>
              <a:r>
                <a:rPr lang="pt-PT" sz="1000" i="0">
                  <a:effectLst/>
                </a:rPr>
                <a:t> </a:t>
              </a:r>
              <a:r>
                <a:rPr lang="pt-PT" sz="1000" i="0">
                  <a:effectLst/>
                  <a:latin typeface="Cambria Math" panose="02040503050406030204" pitchFamily="18" charset="0"/>
                </a:rPr>
                <a:t>" )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11430</xdr:colOff>
      <xdr:row>19</xdr:row>
      <xdr:rowOff>224790</xdr:rowOff>
    </xdr:from>
    <xdr:to>
      <xdr:col>3</xdr:col>
      <xdr:colOff>1916430</xdr:colOff>
      <xdr:row>20</xdr:row>
      <xdr:rowOff>278130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Rounded Rectangle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880610" y="4278630"/>
              <a:ext cx="1905000" cy="41529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sub>
                        </m:sSub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m:rPr>
                                <m:nor/>
                              </m:r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  <m:r>
                          <m:rPr>
                            <m:nor/>
                          </m:rPr>
                          <a:rPr lang="pt-PT" sz="1000">
                            <a:effectLst/>
                          </a:rPr>
                          <m:t> </m:t>
                        </m:r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5" name="Rounded Rectangle 44"/>
            <xdr:cNvSpPr/>
          </xdr:nvSpPr>
          <xdr:spPr>
            <a:xfrm>
              <a:off x="4880610" y="4278630"/>
              <a:ext cx="1905000" cy="41529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𝑇_𝑐×(𝐷×𝑟_𝐷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)</a:t>
              </a:r>
              <a:r>
                <a:rPr lang="pt-PT" sz="100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</a:t>
              </a:r>
              <a:r>
                <a:rPr lang="pt-PT" sz="1000" i="0">
                  <a:effectLst/>
                </a:rPr>
                <a:t> </a:t>
              </a:r>
              <a:r>
                <a:rPr lang="pt-PT" sz="10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</a:rPr>
                <a:t>)/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𝑟_𝐷 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0</xdr:col>
      <xdr:colOff>0</xdr:colOff>
      <xdr:row>18</xdr:row>
      <xdr:rowOff>335280</xdr:rowOff>
    </xdr:from>
    <xdr:to>
      <xdr:col>0</xdr:col>
      <xdr:colOff>1085850</xdr:colOff>
      <xdr:row>20</xdr:row>
      <xdr:rowOff>259080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Rounded Rectangular Callout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/>
          </xdr:nvSpPr>
          <xdr:spPr>
            <a:xfrm>
              <a:off x="0" y="4027170"/>
              <a:ext cx="1085850" cy="647700"/>
            </a:xfrm>
            <a:prstGeom prst="wedgeRoundRectCallout">
              <a:avLst>
                <a:gd name="adj1" fmla="val 21974"/>
                <a:gd name="adj2" fmla="val 65185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pt-PT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sub>
                    </m:sSub>
                    <m:r>
                      <a:rPr lang="pt-PT" sz="900" b="0" i="1" baseline="0">
                        <a:solidFill>
                          <a:schemeClr val="bg2">
                            <a:lumMod val="10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pt-PT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pt-PT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𝐸𝐵𝐼𝑇</m:t>
                        </m:r>
                        <m:r>
                          <a:rPr lang="pt-PT" sz="900" b="0" i="1" baseline="0">
                            <a:solidFill>
                              <a:schemeClr val="bg2">
                                <a:lumMod val="1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pt-PT" sz="900" b="0" i="1" baseline="0">
                                <a:solidFill>
                                  <a:schemeClr val="bg2">
                                    <a:lumMod val="1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900" b="0" i="1" baseline="0">
                                <a:solidFill>
                                  <a:schemeClr val="bg2">
                                    <a:lumMod val="1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pt-PT" sz="900" b="0" i="1" baseline="0">
                                    <a:solidFill>
                                      <a:schemeClr val="bg2">
                                        <a:lumMod val="1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900" b="0" i="1" baseline="0">
                                    <a:solidFill>
                                      <a:schemeClr val="bg2">
                                        <a:lumMod val="1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PT" sz="900" b="0" i="1" baseline="0">
                                    <a:solidFill>
                                      <a:schemeClr val="bg2">
                                        <a:lumMod val="10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sub>
                            </m:sSub>
                          </m:e>
                        </m:d>
                      </m:num>
                      <m:den>
                        <m:sSub>
                          <m:sSubPr>
                            <m:ctrlPr>
                              <a:rPr lang="pt-PT" sz="900" b="0" i="1" baseline="0">
                                <a:solidFill>
                                  <a:schemeClr val="bg2">
                                    <a:lumMod val="1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900" b="0" i="1" baseline="0">
                                <a:solidFill>
                                  <a:schemeClr val="bg2">
                                    <a:lumMod val="1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900" b="0" i="1" baseline="0">
                                <a:solidFill>
                                  <a:schemeClr val="bg2">
                                    <a:lumMod val="1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pt-PT" sz="900"/>
            </a:p>
          </xdr:txBody>
        </xdr:sp>
      </mc:Choice>
      <mc:Fallback xmlns="">
        <xdr:sp macro="" textlink="">
          <xdr:nvSpPr>
            <xdr:cNvPr id="46" name="Rounded Rectangular Callout 45"/>
            <xdr:cNvSpPr/>
          </xdr:nvSpPr>
          <xdr:spPr>
            <a:xfrm>
              <a:off x="0" y="4027170"/>
              <a:ext cx="1085850" cy="647700"/>
            </a:xfrm>
            <a:prstGeom prst="wedgeRoundRectCallout">
              <a:avLst>
                <a:gd name="adj1" fmla="val 21974"/>
                <a:gd name="adj2" fmla="val 65185"/>
                <a:gd name="adj3" fmla="val 16667"/>
              </a:avLst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900" b="0" i="0" baseline="0">
                  <a:solidFill>
                    <a:schemeClr val="bg2">
                      <a:lumMod val="1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900" b="0" i="0" baseline="0">
                  <a:solidFill>
                    <a:schemeClr val="bg2">
                      <a:lumMod val="1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PT" sz="900" b="0" i="0" baseline="0">
                  <a:solidFill>
                    <a:schemeClr val="bg2">
                      <a:lumMod val="1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𝑈=(𝐸𝐵𝐼𝑇×(1−𝑇_𝑐 ))/𝑟_𝑢 </a:t>
              </a:r>
              <a:endParaRPr lang="pt-PT" sz="900"/>
            </a:p>
          </xdr:txBody>
        </xdr:sp>
      </mc:Fallback>
    </mc:AlternateContent>
    <xdr:clientData/>
  </xdr:twoCellAnchor>
  <xdr:twoCellAnchor>
    <xdr:from>
      <xdr:col>3</xdr:col>
      <xdr:colOff>22860</xdr:colOff>
      <xdr:row>20</xdr:row>
      <xdr:rowOff>259080</xdr:rowOff>
    </xdr:from>
    <xdr:to>
      <xdr:col>3</xdr:col>
      <xdr:colOff>1882140</xdr:colOff>
      <xdr:row>21</xdr:row>
      <xdr:rowOff>182880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Rounded Rectangle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4892040" y="467487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</m:t>
                        </m:r>
                        <m:r>
                          <a:rPr lang="pt-PT" sz="11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sub>
                    </m:sSub>
                    <m:r>
                      <a:rPr lang="pt-PT" sz="1100" b="0" i="1">
                        <a:solidFill>
                          <a:schemeClr val="tx2">
                            <a:lumMod val="50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pt-PT" sz="1100" b="0" i="1">
                        <a:solidFill>
                          <a:schemeClr val="tx2">
                            <a:lumMod val="50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</m:t>
                    </m:r>
                  </m:oMath>
                </m:oMathPara>
              </a14:m>
              <a:endParaRPr lang="pt-PT" sz="1000">
                <a:solidFill>
                  <a:schemeClr val="tx2">
                    <a:lumMod val="50000"/>
                  </a:schemeClr>
                </a:solidFill>
                <a:effectLst/>
              </a:endParaRPr>
            </a:p>
            <a:p>
              <a:pPr algn="l"/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7" name="Rounded Rectangle 46"/>
            <xdr:cNvSpPr/>
          </xdr:nvSpPr>
          <xdr:spPr>
            <a:xfrm>
              <a:off x="4892040" y="467487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𝐿=</a:t>
              </a:r>
              <a:r>
                <a:rPr lang="pt-PT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𝑈+𝑇_𝑐 𝐷</a:t>
              </a:r>
              <a:endParaRPr lang="pt-PT" sz="1000">
                <a:solidFill>
                  <a:schemeClr val="tx2">
                    <a:lumMod val="50000"/>
                  </a:schemeClr>
                </a:solidFill>
                <a:effectLst/>
              </a:endParaRPr>
            </a:p>
            <a:p>
              <a:pPr algn="l"/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19050</xdr:colOff>
      <xdr:row>29</xdr:row>
      <xdr:rowOff>194310</xdr:rowOff>
    </xdr:from>
    <xdr:to>
      <xdr:col>3</xdr:col>
      <xdr:colOff>1916430</xdr:colOff>
      <xdr:row>30</xdr:row>
      <xdr:rowOff>335280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Rounded Rectangle 47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SpPr/>
          </xdr:nvSpPr>
          <xdr:spPr>
            <a:xfrm>
              <a:off x="4888230" y="7383780"/>
              <a:ext cx="1897380" cy="51054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pt-PT" sz="1000" b="0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</m:sub>
                        </m:sSub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×</m:t>
                            </m:r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m:rPr>
                                <m:nor/>
                              </m:r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 </m:t>
                            </m:r>
                          </m:e>
                        </m:d>
                        <m:r>
                          <a:rPr lang="pt-PT" sz="110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pt-PT" sz="110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</m:e>
                        </m:d>
                        <m:r>
                          <m:rPr>
                            <m:nor/>
                          </m:rPr>
                          <a:rPr lang="pt-PT" sz="1000">
                            <a:effectLst/>
                          </a:rPr>
                          <m:t> </m:t>
                        </m:r>
                      </m:num>
                      <m:den>
                        <m:sSub>
                          <m:sSub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pt-PT" sz="1100" b="0" i="1">
                            <a:solidFill>
                              <a:srgbClr val="002060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×</m:t>
                        </m:r>
                        <m:d>
                          <m:dPr>
                            <m:ctrlP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PT" sz="1100" b="0" i="1">
                                <a:solidFill>
                                  <a:srgbClr val="002060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𝑇</m:t>
                                </m:r>
                              </m:e>
                              <m:sub>
                                <m:r>
                                  <a:rPr lang="pt-PT" sz="1100" b="0" i="1">
                                    <a:solidFill>
                                      <a:srgbClr val="00206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48" name="Rounded Rectangle 47"/>
            <xdr:cNvSpPr/>
          </xdr:nvSpPr>
          <xdr:spPr>
            <a:xfrm>
              <a:off x="4888230" y="7383780"/>
              <a:ext cx="1897380" cy="51054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000" b="0" i="0">
                  <a:solidFill>
                    <a:srgbClr val="002060"/>
                  </a:solidFill>
                  <a:latin typeface="Cambria Math" panose="02040503050406030204" pitchFamily="18" charset="0"/>
                </a:rPr>
                <a:t>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𝑇_𝑐×(𝐷×𝑟_𝐷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)</a:t>
              </a:r>
              <a:r>
                <a:rPr lang="pt-PT" sz="110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1−𝑇_𝑃 )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</a:t>
              </a:r>
              <a:r>
                <a:rPr lang="pt-PT" sz="1000" i="0">
                  <a:effectLst/>
                </a:rPr>
                <a:t> </a:t>
              </a:r>
              <a:r>
                <a:rPr lang="pt-PT" sz="1000" i="0">
                  <a:effectLst/>
                  <a:latin typeface="Cambria Math" panose="02040503050406030204" pitchFamily="18" charset="0"/>
                </a:rPr>
                <a:t>" 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</a:rPr>
                <a:t>)/(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𝑟_𝐷</a:t>
              </a:r>
              <a:r>
                <a:rPr lang="pt-PT" sz="11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×(1−𝑇_𝑃 ) </a:t>
              </a:r>
              <a:r>
                <a:rPr lang="pt-PT" sz="1000" b="0" i="0">
                  <a:solidFill>
                    <a:srgbClr val="00206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26670</xdr:colOff>
      <xdr:row>23</xdr:row>
      <xdr:rowOff>15240</xdr:rowOff>
    </xdr:from>
    <xdr:to>
      <xdr:col>3</xdr:col>
      <xdr:colOff>1893570</xdr:colOff>
      <xdr:row>23</xdr:row>
      <xdr:rowOff>350520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Rounded Rectangle 48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/>
          </xdr:nvSpPr>
          <xdr:spPr>
            <a:xfrm>
              <a:off x="4895850" y="517017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49" name="Rounded Rectangle 48"/>
            <xdr:cNvSpPr/>
          </xdr:nvSpPr>
          <xdr:spPr>
            <a:xfrm>
              <a:off x="4895850" y="517017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chemeClr val="tx1">
                      <a:lumMod val="95000"/>
                      <a:lumOff val="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𝑇_𝑝</a:t>
              </a:r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22860</xdr:colOff>
      <xdr:row>33</xdr:row>
      <xdr:rowOff>148590</xdr:rowOff>
    </xdr:from>
    <xdr:to>
      <xdr:col>3</xdr:col>
      <xdr:colOff>1889760</xdr:colOff>
      <xdr:row>33</xdr:row>
      <xdr:rowOff>483870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Rounded Rectangle 49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/>
          </xdr:nvSpPr>
          <xdr:spPr>
            <a:xfrm>
              <a:off x="4892040" y="845439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50" name="Rounded Rectangle 49"/>
            <xdr:cNvSpPr/>
          </xdr:nvSpPr>
          <xdr:spPr>
            <a:xfrm>
              <a:off x="4892040" y="845439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chemeClr val="tx1">
                      <a:lumMod val="95000"/>
                      <a:lumOff val="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𝑇_𝑃</a:t>
              </a:r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19050</xdr:colOff>
      <xdr:row>34</xdr:row>
      <xdr:rowOff>80010</xdr:rowOff>
    </xdr:from>
    <xdr:to>
      <xdr:col>3</xdr:col>
      <xdr:colOff>1885950</xdr:colOff>
      <xdr:row>34</xdr:row>
      <xdr:rowOff>415290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Rounded Rectangle 50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/>
          </xdr:nvSpPr>
          <xdr:spPr>
            <a:xfrm>
              <a:off x="4888230" y="895731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>
                                <a:lumMod val="95000"/>
                                <a:lumOff val="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𝑃𝐸</m:t>
                        </m:r>
                      </m:sub>
                    </m:sSub>
                  </m:oMath>
                </m:oMathPara>
              </a14:m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Choice>
      <mc:Fallback xmlns="">
        <xdr:sp macro="" textlink="">
          <xdr:nvSpPr>
            <xdr:cNvPr id="51" name="Rounded Rectangle 50"/>
            <xdr:cNvSpPr/>
          </xdr:nvSpPr>
          <xdr:spPr>
            <a:xfrm>
              <a:off x="4888230" y="8957310"/>
              <a:ext cx="1866900" cy="33528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PT" sz="1100" b="0" i="0">
                  <a:solidFill>
                    <a:schemeClr val="tx1">
                      <a:lumMod val="95000"/>
                      <a:lumOff val="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𝑇_𝑃𝐸</a:t>
              </a:r>
              <a:endParaRPr lang="pt-PT" sz="1000">
                <a:solidFill>
                  <a:schemeClr val="tx2">
                    <a:lumMod val="50000"/>
                  </a:schemeClr>
                </a:solidFill>
              </a:endParaRPr>
            </a:p>
          </xdr:txBody>
        </xdr:sp>
      </mc:Fallback>
    </mc:AlternateContent>
    <xdr:clientData/>
  </xdr:twoCellAnchor>
  <xdr:twoCellAnchor>
    <xdr:from>
      <xdr:col>3</xdr:col>
      <xdr:colOff>30480</xdr:colOff>
      <xdr:row>30</xdr:row>
      <xdr:rowOff>270510</xdr:rowOff>
    </xdr:from>
    <xdr:to>
      <xdr:col>3</xdr:col>
      <xdr:colOff>1889760</xdr:colOff>
      <xdr:row>32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Rounded Rectangle 51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/>
          </xdr:nvSpPr>
          <xdr:spPr>
            <a:xfrm>
              <a:off x="4899660" y="782955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pt-PT" sz="1100" b="0" i="1">
                                <a:solidFill>
                                  <a:schemeClr val="tx2">
                                    <a:lumMod val="50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sub>
                        </m:s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=</m:t>
                        </m:r>
                        <m:r>
                          <a:rPr lang="pt-PT" sz="110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sub>
                    </m:sSub>
                    <m:r>
                      <a:rPr lang="pt-PT" sz="1100" b="0" i="1">
                        <a:solidFill>
                          <a:schemeClr val="tx2">
                            <a:lumMod val="50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𝑇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2">
                                <a:lumMod val="50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pt-PT" sz="1100" b="0" i="1">
                        <a:solidFill>
                          <a:schemeClr val="tx2">
                            <a:lumMod val="50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</m:t>
                    </m:r>
                  </m:oMath>
                </m:oMathPara>
              </a14:m>
              <a:endParaRPr lang="pt-PT" sz="1000">
                <a:solidFill>
                  <a:schemeClr val="tx2">
                    <a:lumMod val="50000"/>
                  </a:schemeClr>
                </a:solidFill>
                <a:effectLst/>
              </a:endParaRPr>
            </a:p>
            <a:p>
              <a:pPr algn="l"/>
              <a:endParaRPr lang="pt-PT" sz="1000">
                <a:solidFill>
                  <a:srgbClr val="002060"/>
                </a:solidFill>
              </a:endParaRPr>
            </a:p>
          </xdr:txBody>
        </xdr:sp>
      </mc:Choice>
      <mc:Fallback xmlns="">
        <xdr:sp macro="" textlink="">
          <xdr:nvSpPr>
            <xdr:cNvPr id="52" name="Rounded Rectangle 51"/>
            <xdr:cNvSpPr/>
          </xdr:nvSpPr>
          <xdr:spPr>
            <a:xfrm>
              <a:off x="4899660" y="7829550"/>
              <a:ext cx="1859280" cy="285750"/>
            </a:xfrm>
            <a:prstGeom prst="round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𝐿=</a:t>
              </a:r>
              <a:r>
                <a:rPr lang="pt-PT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</a:t>
              </a:r>
              <a:r>
                <a:rPr lang="en-US" sz="110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pt-PT" sz="1100" b="0" i="0">
                  <a:solidFill>
                    <a:schemeClr val="tx2">
                      <a:lumMod val="50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𝑈+𝑇_𝑐 𝐷</a:t>
              </a:r>
              <a:endParaRPr lang="pt-PT" sz="1000">
                <a:solidFill>
                  <a:schemeClr val="tx2">
                    <a:lumMod val="50000"/>
                  </a:schemeClr>
                </a:solidFill>
                <a:effectLst/>
              </a:endParaRPr>
            </a:p>
            <a:p>
              <a:pPr algn="l"/>
              <a:endParaRPr lang="pt-PT" sz="1000">
                <a:solidFill>
                  <a:srgbClr val="002060"/>
                </a:solidFill>
              </a:endParaRP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tabSelected="1" zoomScaleNormal="100" workbookViewId="0">
      <pane ySplit="1" topLeftCell="A2" activePane="bottomLeft" state="frozen"/>
      <selection pane="bottomLeft" activeCell="C19" sqref="C19"/>
    </sheetView>
  </sheetViews>
  <sheetFormatPr defaultRowHeight="14.4" x14ac:dyDescent="0.3"/>
  <cols>
    <col min="1" max="1" width="15.21875" customWidth="1"/>
    <col min="2" max="2" width="29.5546875" customWidth="1"/>
    <col min="3" max="3" width="22.44140625" customWidth="1"/>
    <col min="4" max="4" width="26.88671875" customWidth="1"/>
    <col min="7" max="7" width="10.109375" bestFit="1" customWidth="1"/>
  </cols>
  <sheetData>
    <row r="1" spans="1:7" ht="15" thickBot="1" x14ac:dyDescent="0.35">
      <c r="A1" s="2">
        <v>0.36499999999999999</v>
      </c>
      <c r="B1" s="1" t="s">
        <v>2</v>
      </c>
      <c r="C1" s="2">
        <f>A1</f>
        <v>0.36499999999999999</v>
      </c>
    </row>
    <row r="2" spans="1:7" ht="15" thickBot="1" x14ac:dyDescent="0.35">
      <c r="A2" s="3" t="s">
        <v>0</v>
      </c>
      <c r="B2" s="3" t="s">
        <v>48</v>
      </c>
      <c r="C2" s="3" t="s">
        <v>1</v>
      </c>
      <c r="D2" s="3" t="s">
        <v>3</v>
      </c>
    </row>
    <row r="3" spans="1:7" x14ac:dyDescent="0.3">
      <c r="A3" s="12">
        <v>120000</v>
      </c>
      <c r="B3" s="13" t="s">
        <v>4</v>
      </c>
      <c r="C3" s="12">
        <v>120000</v>
      </c>
      <c r="D3" s="4"/>
    </row>
    <row r="4" spans="1:7" x14ac:dyDescent="0.3">
      <c r="A4" s="12">
        <v>80000</v>
      </c>
      <c r="B4" s="13" t="s">
        <v>5</v>
      </c>
      <c r="C4" s="12">
        <v>80000</v>
      </c>
      <c r="D4" s="4"/>
    </row>
    <row r="5" spans="1:7" x14ac:dyDescent="0.3">
      <c r="A5" s="12">
        <f>SUM(A3:A4)</f>
        <v>200000</v>
      </c>
      <c r="B5" s="13" t="s">
        <v>6</v>
      </c>
      <c r="C5" s="12">
        <f>SUM(C3:C4)</f>
        <v>200000</v>
      </c>
      <c r="D5" s="4"/>
    </row>
    <row r="6" spans="1:7" x14ac:dyDescent="0.3">
      <c r="A6" s="12">
        <v>200000</v>
      </c>
      <c r="B6" s="13" t="s">
        <v>7</v>
      </c>
      <c r="C6" s="12">
        <v>150000</v>
      </c>
      <c r="D6" s="4"/>
    </row>
    <row r="7" spans="1:7" ht="15" thickBot="1" x14ac:dyDescent="0.35">
      <c r="A7" s="47">
        <v>0</v>
      </c>
      <c r="B7" s="48" t="s">
        <v>8</v>
      </c>
      <c r="C7" s="49">
        <v>50000</v>
      </c>
      <c r="D7" s="50"/>
    </row>
    <row r="8" spans="1:7" ht="15" thickTop="1" x14ac:dyDescent="0.3">
      <c r="A8" s="44">
        <v>1000</v>
      </c>
      <c r="B8" s="45" t="s">
        <v>9</v>
      </c>
      <c r="C8" s="44">
        <v>750</v>
      </c>
      <c r="D8" s="46"/>
    </row>
    <row r="9" spans="1:7" x14ac:dyDescent="0.3">
      <c r="A9" s="12">
        <f>A6/A8</f>
        <v>200</v>
      </c>
      <c r="B9" s="13" t="s">
        <v>10</v>
      </c>
      <c r="C9" s="12">
        <f>C6/C8</f>
        <v>200</v>
      </c>
      <c r="D9" s="5"/>
    </row>
    <row r="10" spans="1:7" x14ac:dyDescent="0.3">
      <c r="A10" s="55">
        <v>0.127</v>
      </c>
      <c r="B10" s="13" t="s">
        <v>39</v>
      </c>
      <c r="C10" s="59"/>
      <c r="D10" s="5"/>
    </row>
    <row r="11" spans="1:7" ht="15" thickBot="1" x14ac:dyDescent="0.35">
      <c r="A11" s="47"/>
      <c r="B11" s="48" t="s">
        <v>40</v>
      </c>
      <c r="C11" s="54">
        <v>0.1</v>
      </c>
      <c r="D11" s="50"/>
    </row>
    <row r="12" spans="1:7" ht="15" thickTop="1" x14ac:dyDescent="0.3">
      <c r="A12" s="51">
        <v>40000</v>
      </c>
      <c r="B12" s="52" t="s">
        <v>41</v>
      </c>
      <c r="C12" s="51">
        <v>40000</v>
      </c>
      <c r="D12" s="53"/>
    </row>
    <row r="13" spans="1:7" x14ac:dyDescent="0.3">
      <c r="A13" s="6">
        <v>0</v>
      </c>
      <c r="B13" s="7" t="s">
        <v>42</v>
      </c>
      <c r="C13" s="6"/>
      <c r="D13" s="8"/>
    </row>
    <row r="14" spans="1:7" x14ac:dyDescent="0.3">
      <c r="A14" s="6"/>
      <c r="B14" s="7" t="s">
        <v>43</v>
      </c>
      <c r="C14" s="6"/>
      <c r="D14" s="8"/>
      <c r="G14" s="57"/>
    </row>
    <row r="15" spans="1:7" x14ac:dyDescent="0.3">
      <c r="A15" s="6"/>
      <c r="B15" s="7" t="s">
        <v>44</v>
      </c>
      <c r="C15" s="6"/>
      <c r="D15" s="8"/>
    </row>
    <row r="16" spans="1:7" ht="28.8" x14ac:dyDescent="0.3">
      <c r="A16" s="6"/>
      <c r="B16" s="7" t="s">
        <v>45</v>
      </c>
      <c r="C16" s="6"/>
      <c r="D16" s="8"/>
    </row>
    <row r="17" spans="1:7" ht="29.4" thickBot="1" x14ac:dyDescent="0.35">
      <c r="A17" s="9"/>
      <c r="B17" s="10" t="s">
        <v>46</v>
      </c>
      <c r="C17" s="9"/>
      <c r="D17" s="11"/>
      <c r="G17" s="60"/>
    </row>
    <row r="18" spans="1:7" ht="15.6" thickTop="1" thickBot="1" x14ac:dyDescent="0.35">
      <c r="A18" s="3" t="s">
        <v>0</v>
      </c>
      <c r="B18" s="3" t="s">
        <v>48</v>
      </c>
      <c r="C18" s="3" t="s">
        <v>1</v>
      </c>
      <c r="D18" s="3" t="s">
        <v>3</v>
      </c>
    </row>
    <row r="19" spans="1:7" ht="28.2" thickBot="1" x14ac:dyDescent="0.35">
      <c r="A19" s="20"/>
      <c r="B19" s="21" t="s">
        <v>47</v>
      </c>
      <c r="C19" s="20">
        <f>C17-A17</f>
        <v>0</v>
      </c>
      <c r="D19" s="22"/>
    </row>
    <row r="20" spans="1:7" ht="28.2" thickBot="1" x14ac:dyDescent="0.35">
      <c r="A20" s="23"/>
      <c r="B20" s="24" t="s">
        <v>11</v>
      </c>
      <c r="C20" s="25">
        <f>C1*C13</f>
        <v>0</v>
      </c>
      <c r="D20" s="26"/>
    </row>
    <row r="21" spans="1:7" ht="28.2" thickBot="1" x14ac:dyDescent="0.35">
      <c r="A21" s="27"/>
      <c r="B21" s="28" t="s">
        <v>19</v>
      </c>
      <c r="C21" s="27">
        <f>C20/C11</f>
        <v>0</v>
      </c>
      <c r="D21" s="29"/>
    </row>
    <row r="22" spans="1:7" ht="15" thickBot="1" x14ac:dyDescent="0.35">
      <c r="A22" s="56"/>
      <c r="B22" s="31" t="s">
        <v>50</v>
      </c>
      <c r="C22" s="56">
        <f>((C12*(1-C1))/A10)+(C1*C7)</f>
        <v>218250</v>
      </c>
      <c r="D22" s="58"/>
    </row>
    <row r="23" spans="1:7" ht="15.6" thickTop="1" thickBot="1" x14ac:dyDescent="0.35">
      <c r="A23" s="3" t="s">
        <v>0</v>
      </c>
      <c r="B23" s="3" t="s">
        <v>48</v>
      </c>
      <c r="C23" s="3" t="s">
        <v>1</v>
      </c>
      <c r="D23" s="3" t="s">
        <v>3</v>
      </c>
    </row>
    <row r="24" spans="1:7" ht="29.4" thickBot="1" x14ac:dyDescent="0.35">
      <c r="A24" s="14">
        <v>0.4</v>
      </c>
      <c r="B24" s="15" t="s">
        <v>12</v>
      </c>
      <c r="C24" s="14">
        <v>0.4</v>
      </c>
      <c r="D24" s="33"/>
    </row>
    <row r="25" spans="1:7" ht="29.4" thickBot="1" x14ac:dyDescent="0.35">
      <c r="A25" s="16"/>
      <c r="B25" s="17" t="s">
        <v>13</v>
      </c>
      <c r="C25" s="16"/>
      <c r="D25" s="34"/>
      <c r="F25">
        <f>(C1*C7*C11*(1-C24))</f>
        <v>1095</v>
      </c>
    </row>
    <row r="26" spans="1:7" ht="29.4" thickBot="1" x14ac:dyDescent="0.35">
      <c r="A26" s="16"/>
      <c r="B26" s="17" t="s">
        <v>14</v>
      </c>
      <c r="C26" s="16"/>
      <c r="D26" s="34"/>
    </row>
    <row r="27" spans="1:7" ht="29.4" thickBot="1" x14ac:dyDescent="0.35">
      <c r="A27" s="16"/>
      <c r="B27" s="17" t="s">
        <v>15</v>
      </c>
      <c r="C27" s="16">
        <f>C26+C25</f>
        <v>0</v>
      </c>
      <c r="D27" s="34"/>
    </row>
    <row r="28" spans="1:7" ht="29.4" thickBot="1" x14ac:dyDescent="0.35">
      <c r="A28" s="16"/>
      <c r="B28" s="17" t="s">
        <v>16</v>
      </c>
      <c r="C28" s="16"/>
      <c r="D28" s="34"/>
    </row>
    <row r="29" spans="1:7" ht="15" thickBot="1" x14ac:dyDescent="0.35">
      <c r="A29" s="16"/>
      <c r="B29" s="17" t="s">
        <v>17</v>
      </c>
      <c r="C29" s="16"/>
      <c r="D29" s="34"/>
    </row>
    <row r="30" spans="1:7" ht="29.4" thickBot="1" x14ac:dyDescent="0.35">
      <c r="A30" s="18"/>
      <c r="B30" s="17" t="s">
        <v>18</v>
      </c>
      <c r="C30" s="16"/>
      <c r="D30" s="34"/>
    </row>
    <row r="31" spans="1:7" ht="29.4" thickBot="1" x14ac:dyDescent="0.35">
      <c r="A31" s="16"/>
      <c r="B31" s="17" t="s">
        <v>20</v>
      </c>
      <c r="C31" s="16">
        <f>C30/(C11*(1-C24))</f>
        <v>0</v>
      </c>
      <c r="D31" s="34"/>
    </row>
    <row r="32" spans="1:7" ht="15" thickBot="1" x14ac:dyDescent="0.35">
      <c r="A32" s="61"/>
      <c r="B32" s="19" t="s">
        <v>51</v>
      </c>
      <c r="C32" s="61"/>
      <c r="D32" s="62"/>
    </row>
    <row r="33" spans="1:4" ht="15.6" thickTop="1" thickBot="1" x14ac:dyDescent="0.35">
      <c r="A33" s="3" t="s">
        <v>0</v>
      </c>
      <c r="B33" s="3" t="s">
        <v>48</v>
      </c>
      <c r="C33" s="3" t="s">
        <v>1</v>
      </c>
      <c r="D33" s="3" t="s">
        <v>3</v>
      </c>
    </row>
    <row r="34" spans="1:4" ht="44.4" thickBot="1" x14ac:dyDescent="0.35">
      <c r="A34" s="35"/>
      <c r="B34" s="21" t="s">
        <v>29</v>
      </c>
      <c r="C34" s="35">
        <f>A34</f>
        <v>0</v>
      </c>
      <c r="D34" s="22"/>
    </row>
    <row r="35" spans="1:4" ht="44.4" thickBot="1" x14ac:dyDescent="0.35">
      <c r="A35" s="35"/>
      <c r="B35" s="21" t="s">
        <v>30</v>
      </c>
      <c r="C35" s="35">
        <f>A35</f>
        <v>0</v>
      </c>
      <c r="D35" s="22"/>
    </row>
    <row r="36" spans="1:4" ht="15" thickBot="1" x14ac:dyDescent="0.35">
      <c r="A36" s="36"/>
      <c r="B36" s="21" t="s">
        <v>22</v>
      </c>
      <c r="C36" s="36"/>
      <c r="D36" s="22"/>
    </row>
    <row r="37" spans="1:4" ht="15" thickBot="1" x14ac:dyDescent="0.35">
      <c r="A37" s="37"/>
      <c r="B37" s="21" t="s">
        <v>28</v>
      </c>
      <c r="C37" s="37">
        <f>C35*C36</f>
        <v>0</v>
      </c>
      <c r="D37" s="22"/>
    </row>
    <row r="38" spans="1:4" ht="15" thickBot="1" x14ac:dyDescent="0.35">
      <c r="A38" s="36"/>
      <c r="B38" s="21" t="s">
        <v>23</v>
      </c>
      <c r="C38" s="36"/>
      <c r="D38" s="22"/>
    </row>
    <row r="39" spans="1:4" ht="28.2" thickBot="1" x14ac:dyDescent="0.35">
      <c r="A39" s="37"/>
      <c r="B39" s="24" t="s">
        <v>24</v>
      </c>
      <c r="C39" s="37">
        <f>C34*C38</f>
        <v>0</v>
      </c>
      <c r="D39" s="26"/>
    </row>
    <row r="40" spans="1:4" ht="15" thickBot="1" x14ac:dyDescent="0.35">
      <c r="A40" s="23"/>
      <c r="B40" s="24" t="s">
        <v>21</v>
      </c>
      <c r="C40" s="25"/>
      <c r="D40" s="26"/>
    </row>
    <row r="41" spans="1:4" ht="28.2" thickBot="1" x14ac:dyDescent="0.35">
      <c r="A41" s="27"/>
      <c r="B41" s="28" t="s">
        <v>25</v>
      </c>
      <c r="C41" s="27">
        <f>C40-C39</f>
        <v>0</v>
      </c>
      <c r="D41" s="29"/>
    </row>
    <row r="42" spans="1:4" ht="28.2" thickBot="1" x14ac:dyDescent="0.35">
      <c r="A42" s="38"/>
      <c r="B42" s="24" t="s">
        <v>26</v>
      </c>
      <c r="C42" s="25"/>
      <c r="D42" s="26"/>
    </row>
    <row r="43" spans="1:4" ht="42" thickBot="1" x14ac:dyDescent="0.35">
      <c r="A43" s="27"/>
      <c r="B43" s="28" t="s">
        <v>27</v>
      </c>
      <c r="C43" s="27">
        <f>(C1-C24)*(C11*C7)</f>
        <v>-175.00000000000014</v>
      </c>
      <c r="D43" s="29"/>
    </row>
    <row r="44" spans="1:4" ht="15" thickBot="1" x14ac:dyDescent="0.35">
      <c r="A44" s="63"/>
      <c r="B44" s="31" t="s">
        <v>49</v>
      </c>
      <c r="C44" s="30"/>
      <c r="D44" s="32"/>
    </row>
    <row r="45" spans="1:4" ht="15.6" thickTop="1" thickBot="1" x14ac:dyDescent="0.35">
      <c r="A45" s="3" t="s">
        <v>0</v>
      </c>
      <c r="B45" s="3" t="s">
        <v>48</v>
      </c>
      <c r="C45" s="3" t="s">
        <v>1</v>
      </c>
      <c r="D45" s="3" t="s">
        <v>3</v>
      </c>
    </row>
    <row r="46" spans="1:4" ht="44.4" thickBot="1" x14ac:dyDescent="0.35">
      <c r="A46" s="43"/>
      <c r="B46" s="21" t="s">
        <v>31</v>
      </c>
      <c r="C46" s="43">
        <f t="shared" ref="C46:C51" si="0">A46</f>
        <v>0</v>
      </c>
      <c r="D46" s="22"/>
    </row>
    <row r="47" spans="1:4" ht="44.4" thickBot="1" x14ac:dyDescent="0.35">
      <c r="A47" s="43"/>
      <c r="B47" s="21" t="s">
        <v>32</v>
      </c>
      <c r="C47" s="43">
        <f t="shared" si="0"/>
        <v>0</v>
      </c>
      <c r="D47" s="22"/>
    </row>
    <row r="48" spans="1:4" ht="30.6" thickBot="1" x14ac:dyDescent="0.35">
      <c r="A48" s="39"/>
      <c r="B48" s="21" t="s">
        <v>33</v>
      </c>
      <c r="C48" s="39">
        <v>0.36499999999999999</v>
      </c>
      <c r="D48" s="22"/>
    </row>
    <row r="49" spans="1:4" ht="16.8" thickBot="1" x14ac:dyDescent="0.35">
      <c r="A49" s="39"/>
      <c r="B49" s="21" t="s">
        <v>35</v>
      </c>
      <c r="C49" s="39">
        <f t="shared" si="0"/>
        <v>0</v>
      </c>
      <c r="D49" s="22"/>
    </row>
    <row r="50" spans="1:4" ht="16.8" thickBot="1" x14ac:dyDescent="0.35">
      <c r="A50" s="39"/>
      <c r="B50" s="21" t="s">
        <v>34</v>
      </c>
      <c r="C50" s="39">
        <f t="shared" si="0"/>
        <v>0</v>
      </c>
      <c r="D50" s="22"/>
    </row>
    <row r="51" spans="1:4" ht="16.8" thickBot="1" x14ac:dyDescent="0.35">
      <c r="A51" s="39"/>
      <c r="B51" s="21" t="s">
        <v>38</v>
      </c>
      <c r="C51" s="39">
        <f t="shared" si="0"/>
        <v>0</v>
      </c>
      <c r="D51" s="22"/>
    </row>
    <row r="52" spans="1:4" ht="15" thickBot="1" x14ac:dyDescent="0.35">
      <c r="A52" s="39"/>
      <c r="B52" s="21"/>
      <c r="C52" s="39"/>
      <c r="D52" s="22"/>
    </row>
    <row r="53" spans="1:4" ht="15" thickBot="1" x14ac:dyDescent="0.35">
      <c r="A53" s="39"/>
      <c r="B53" s="21"/>
      <c r="C53" s="39"/>
      <c r="D53" s="22"/>
    </row>
    <row r="54" spans="1:4" ht="28.2" thickBot="1" x14ac:dyDescent="0.35">
      <c r="A54" s="21" t="s">
        <v>36</v>
      </c>
      <c r="B54" s="40" t="str">
        <f>IF(A49&gt;A50,"&gt;",IF(A49=A50,"=","&lt;"))</f>
        <v>=</v>
      </c>
      <c r="C54" s="21" t="s">
        <v>37</v>
      </c>
      <c r="D54" s="26" t="str">
        <f>IF(A49&gt;A50,"Use of Debt recomended",IF(A49=A50,"Indifferent to use Debt or Equity","Use of Equity recomended"))</f>
        <v>Indifferent to use Debt or Equity</v>
      </c>
    </row>
    <row r="55" spans="1:4" ht="15" thickBot="1" x14ac:dyDescent="0.35">
      <c r="A55" s="41"/>
      <c r="B55" s="31"/>
      <c r="C55" s="42"/>
      <c r="D55" s="32"/>
    </row>
    <row r="56" spans="1:4" ht="15" thickTop="1" x14ac:dyDescent="0.3"/>
  </sheetData>
  <conditionalFormatting sqref="C51">
    <cfRule type="cellIs" dxfId="7" priority="1" operator="greaterThan">
      <formula>0</formula>
    </cfRule>
    <cfRule type="cellIs" dxfId="6" priority="2" operator="lessThan">
      <formula>0</formula>
    </cfRule>
    <cfRule type="cellIs" dxfId="5" priority="3" operator="greaterThan">
      <formula>0</formula>
    </cfRule>
    <cfRule type="cellIs" dxfId="4" priority="4" operator="greaterThan">
      <formula>-0.035</formula>
    </cfRule>
  </conditionalFormatting>
  <conditionalFormatting sqref="B5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">
    <cfRule type="cellIs" dxfId="3" priority="5" operator="greaterThan">
      <formula>0</formula>
    </cfRule>
    <cfRule type="cellIs" dxfId="2" priority="6" operator="lessThan">
      <formula>0</formula>
    </cfRule>
    <cfRule type="cellIs" dxfId="1" priority="7" operator="greaterThan">
      <formula>0</formula>
    </cfRule>
    <cfRule type="cellIs" dxfId="0" priority="8" operator="greaterThan">
      <formula>-0.035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José Azevedo Pereira</cp:lastModifiedBy>
  <dcterms:created xsi:type="dcterms:W3CDTF">2016-05-15T15:49:12Z</dcterms:created>
  <dcterms:modified xsi:type="dcterms:W3CDTF">2019-03-11T11:55:55Z</dcterms:modified>
</cp:coreProperties>
</file>