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José Azevedo Pereira\Documents\arquivos temporarios_hp\gfii\slides_and_underlying_mat\"/>
    </mc:Choice>
  </mc:AlternateContent>
  <xr:revisionPtr revIDLastSave="0" documentId="13_ncr:1_{B687AD89-910B-4896-9FE7-B3E79D2A08EF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sangri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1" l="1"/>
  <c r="D16" i="1" s="1"/>
  <c r="B27" i="1" l="1"/>
  <c r="B28" i="1" s="1"/>
  <c r="D9" i="1" l="1"/>
  <c r="D8" i="1" s="1"/>
  <c r="B8" i="1"/>
  <c r="B16" i="1" l="1"/>
  <c r="B20" i="1"/>
  <c r="B22" i="1" s="1"/>
  <c r="B11" i="1"/>
  <c r="B10" i="1"/>
  <c r="B12" i="1" s="1"/>
  <c r="B5" i="1" l="1"/>
  <c r="D4" i="1" s="1"/>
  <c r="D10" i="1"/>
  <c r="D11" i="1" l="1"/>
  <c r="D12" i="1" s="1"/>
</calcChain>
</file>

<file path=xl/sharedStrings.xml><?xml version="1.0" encoding="utf-8"?>
<sst xmlns="http://schemas.openxmlformats.org/spreadsheetml/2006/main" count="23" uniqueCount="23">
  <si>
    <t>SANGRIA CORPORATION</t>
  </si>
  <si>
    <t>D/V</t>
  </si>
  <si>
    <t>E/V</t>
  </si>
  <si>
    <r>
      <t>r</t>
    </r>
    <r>
      <rPr>
        <vertAlign val="subscript"/>
        <sz val="11"/>
        <color theme="1"/>
        <rFont val="Calibri"/>
        <family val="2"/>
        <scheme val="minor"/>
      </rPr>
      <t>D</t>
    </r>
  </si>
  <si>
    <r>
      <t>r</t>
    </r>
    <r>
      <rPr>
        <vertAlign val="subscript"/>
        <sz val="11"/>
        <color theme="1"/>
        <rFont val="Calibri"/>
        <family val="2"/>
        <scheme val="minor"/>
      </rPr>
      <t>E</t>
    </r>
  </si>
  <si>
    <r>
      <t>T</t>
    </r>
    <r>
      <rPr>
        <vertAlign val="subscript"/>
        <sz val="11"/>
        <color theme="1"/>
        <rFont val="Calibri"/>
        <family val="2"/>
        <scheme val="minor"/>
      </rPr>
      <t>c</t>
    </r>
  </si>
  <si>
    <t>D</t>
  </si>
  <si>
    <t>E</t>
  </si>
  <si>
    <t>V</t>
  </si>
  <si>
    <t>WACC</t>
  </si>
  <si>
    <t>Original Data:</t>
  </si>
  <si>
    <t>Investment Project:</t>
  </si>
  <si>
    <t>Amount to Invest:</t>
  </si>
  <si>
    <t>Perpetual annual CFs</t>
  </si>
  <si>
    <t>Debt (funding of the project)</t>
  </si>
  <si>
    <t>Equity (funding of the project)</t>
  </si>
  <si>
    <t>Expected equity income (after taxes):</t>
  </si>
  <si>
    <t>Expected return on equity</t>
  </si>
  <si>
    <r>
      <t>r</t>
    </r>
    <r>
      <rPr>
        <vertAlign val="subscript"/>
        <sz val="11"/>
        <color theme="1"/>
        <rFont val="Calibri"/>
        <family val="2"/>
        <scheme val="minor"/>
      </rPr>
      <t>A</t>
    </r>
  </si>
  <si>
    <t>D=0,20</t>
  </si>
  <si>
    <t>Pre-tax CF (and after interest)</t>
  </si>
  <si>
    <t>After-tax CF</t>
  </si>
  <si>
    <t>B,M&amp;A original reasoning (incompatible with reasoning that is presented afterwards):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</si>
</sst>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0.00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30EB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164" fontId="0" fillId="0" borderId="0" xfId="0" applyNumberFormat="1"/>
    <xf numFmtId="165" fontId="0" fillId="3" borderId="0" xfId="0" applyNumberFormat="1" applyFill="1"/>
    <xf numFmtId="0" fontId="0" fillId="3" borderId="0" xfId="0" applyFill="1"/>
    <xf numFmtId="164" fontId="0" fillId="4" borderId="0" xfId="0" applyNumberFormat="1" applyFill="1"/>
    <xf numFmtId="166" fontId="0" fillId="5" borderId="0" xfId="0" applyNumberFormat="1" applyFill="1"/>
    <xf numFmtId="0" fontId="1" fillId="0" borderId="0" xfId="0" applyFont="1" applyAlignment="1">
      <alignment horizontal="center"/>
    </xf>
    <xf numFmtId="0" fontId="0" fillId="5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0EB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311590</xdr:colOff>
      <xdr:row>3</xdr:row>
      <xdr:rowOff>171450</xdr:rowOff>
    </xdr:from>
    <xdr:to>
      <xdr:col>6</xdr:col>
      <xdr:colOff>389450</xdr:colOff>
      <xdr:row>6</xdr:row>
      <xdr:rowOff>148590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Rectangular Callout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/>
          </xdr:nvSpPr>
          <xdr:spPr>
            <a:xfrm>
              <a:off x="5051230" y="735330"/>
              <a:ext cx="1297060" cy="571500"/>
            </a:xfrm>
            <a:prstGeom prst="wedgeRectCallout">
              <a:avLst>
                <a:gd name="adj1" fmla="val -157789"/>
                <a:gd name="adj2" fmla="val -27624"/>
              </a:avLst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PT" sz="9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pt-PT" sz="900" b="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</m:t>
                        </m:r>
                      </m:e>
                      <m:sub>
                        <m:r>
                          <a:rPr lang="pt-PT" sz="900" b="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𝐴</m:t>
                        </m:r>
                      </m:sub>
                    </m:sSub>
                    <m:r>
                      <a:rPr lang="pt-PT" sz="900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pt-PT" sz="9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pt-PT" sz="9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pt-PT" sz="900" b="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𝑟</m:t>
                            </m:r>
                          </m:e>
                          <m:sub>
                            <m:r>
                              <a:rPr lang="pt-PT" sz="900" b="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𝐸</m:t>
                            </m:r>
                          </m:sub>
                        </m:sSub>
                        <m:r>
                          <a:rPr lang="pt-PT" sz="900" b="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lang="pt-PT" sz="900" b="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pt-PT" sz="900" b="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𝐷</m:t>
                            </m:r>
                          </m:num>
                          <m:den>
                            <m:r>
                              <a:rPr lang="pt-PT" sz="900" b="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𝐸</m:t>
                            </m:r>
                          </m:den>
                        </m:f>
                        <m:d>
                          <m:dPr>
                            <m:ctrlPr>
                              <a:rPr lang="pt-PT" sz="900" b="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pt-PT" sz="900" b="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1−</m:t>
                            </m:r>
                            <m:sSub>
                              <m:sSubPr>
                                <m:ctrlPr>
                                  <a:rPr lang="pt-PT" sz="900" b="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pt-PT" sz="900" b="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𝑇</m:t>
                                </m:r>
                              </m:e>
                              <m:sub>
                                <m:r>
                                  <a:rPr lang="pt-PT" sz="900" b="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𝑐</m:t>
                                </m:r>
                              </m:sub>
                            </m:sSub>
                          </m:e>
                        </m:d>
                        <m:sSub>
                          <m:sSubPr>
                            <m:ctrlPr>
                              <a:rPr lang="pt-PT" sz="900" b="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pt-PT" sz="900" b="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𝑟</m:t>
                            </m:r>
                          </m:e>
                          <m:sub>
                            <m:r>
                              <a:rPr lang="pt-PT" sz="900" b="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𝐷</m:t>
                            </m:r>
                          </m:sub>
                        </m:sSub>
                      </m:num>
                      <m:den>
                        <m:d>
                          <m:dPr>
                            <m:begChr m:val="["/>
                            <m:endChr m:val="]"/>
                            <m:ctrlPr>
                              <a:rPr lang="pt-PT" sz="9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pt-PT" sz="900" b="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pt-PT" sz="900" b="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pt-PT" sz="900" b="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𝐷</m:t>
                                </m:r>
                              </m:num>
                              <m:den>
                                <m:r>
                                  <a:rPr lang="pt-PT" sz="900" b="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𝐸</m:t>
                                </m:r>
                              </m:den>
                            </m:f>
                            <m:d>
                              <m:dPr>
                                <m:ctrlPr>
                                  <a:rPr lang="pt-PT" sz="900" b="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pt-PT" sz="900" b="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1−</m:t>
                                </m:r>
                                <m:sSub>
                                  <m:sSubPr>
                                    <m:ctrlPr>
                                      <a:rPr lang="pt-PT" sz="900" b="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pt-PT" sz="900" b="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𝑇</m:t>
                                    </m:r>
                                  </m:e>
                                  <m:sub>
                                    <m:r>
                                      <a:rPr lang="pt-PT" sz="900" b="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𝑐</m:t>
                                    </m:r>
                                  </m:sub>
                                </m:sSub>
                              </m:e>
                            </m:d>
                          </m:e>
                        </m:d>
                      </m:den>
                    </m:f>
                  </m:oMath>
                </m:oMathPara>
              </a14:m>
              <a:endParaRPr lang="pt-PT" sz="900">
                <a:solidFill>
                  <a:sysClr val="windowText" lastClr="000000"/>
                </a:solidFill>
              </a:endParaRPr>
            </a:p>
          </xdr:txBody>
        </xdr:sp>
      </mc:Choice>
      <mc:Fallback>
        <xdr:sp macro="" textlink="">
          <xdr:nvSpPr>
            <xdr:cNvPr id="5" name="Rectangular Callout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/>
          </xdr:nvSpPr>
          <xdr:spPr>
            <a:xfrm>
              <a:off x="5051230" y="735330"/>
              <a:ext cx="1297060" cy="571500"/>
            </a:xfrm>
            <a:prstGeom prst="wedgeRectCallout">
              <a:avLst>
                <a:gd name="adj1" fmla="val -157789"/>
                <a:gd name="adj2" fmla="val -27624"/>
              </a:avLst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pt-PT" sz="900" b="0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𝑟_𝐴</a:t>
              </a:r>
              <a:r>
                <a:rPr lang="pt-PT" sz="900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=(</a:t>
              </a:r>
              <a:r>
                <a:rPr lang="pt-PT" sz="900" b="0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𝑟_𝐸+𝐷/𝐸 (1−𝑇_𝑐 ) 𝑟_𝐷)/[1+𝐷/𝐸 (1−𝑇_𝑐 )] </a:t>
              </a:r>
              <a:endParaRPr lang="pt-PT" sz="900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twoCellAnchor>
  <xdr:twoCellAnchor>
    <xdr:from>
      <xdr:col>4</xdr:col>
      <xdr:colOff>281940</xdr:colOff>
      <xdr:row>1</xdr:row>
      <xdr:rowOff>133350</xdr:rowOff>
    </xdr:from>
    <xdr:to>
      <xdr:col>7</xdr:col>
      <xdr:colOff>213360</xdr:colOff>
      <xdr:row>3</xdr:row>
      <xdr:rowOff>121920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0" name="Rectangular Callout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/>
          </xdr:nvSpPr>
          <xdr:spPr>
            <a:xfrm>
              <a:off x="5021580" y="316230"/>
              <a:ext cx="1760220" cy="369570"/>
            </a:xfrm>
            <a:prstGeom prst="wedgeRectCallout">
              <a:avLst>
                <a:gd name="adj1" fmla="val -62683"/>
                <a:gd name="adj2" fmla="val 29533"/>
              </a:avLst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PT" sz="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pt-PT" sz="8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</m:t>
                        </m:r>
                      </m:e>
                      <m:sub>
                        <m:r>
                          <a:rPr lang="pt-PT" sz="8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𝐸</m:t>
                        </m:r>
                      </m:sub>
                    </m:sSub>
                    <m:r>
                      <a:rPr lang="pt-PT" sz="8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sSub>
                      <m:sSubPr>
                        <m:ctrlPr>
                          <a:rPr lang="pt-PT" sz="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pt-PT" sz="8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</m:t>
                        </m:r>
                      </m:e>
                      <m:sub>
                        <m:r>
                          <a:rPr lang="pt-PT" sz="8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𝐴</m:t>
                        </m:r>
                      </m:sub>
                    </m:sSub>
                    <m:r>
                      <a:rPr lang="pt-PT" sz="8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f>
                      <m:fPr>
                        <m:ctrlPr>
                          <a:rPr lang="pt-PT" sz="8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pt-PT" sz="8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𝐷</m:t>
                        </m:r>
                      </m:num>
                      <m:den>
                        <m:r>
                          <a:rPr lang="pt-PT" sz="8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𝐸</m:t>
                        </m:r>
                      </m:den>
                    </m:f>
                    <m:d>
                      <m:dPr>
                        <m:ctrlPr>
                          <a:rPr lang="pt-PT" sz="8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pt-PT" sz="8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1−</m:t>
                        </m:r>
                        <m:sSub>
                          <m:sSubPr>
                            <m:ctrlPr>
                              <a:rPr lang="pt-PT" sz="8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pt-PT" sz="8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𝑇</m:t>
                            </m:r>
                          </m:e>
                          <m:sub>
                            <m:r>
                              <a:rPr lang="pt-PT" sz="8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𝑐</m:t>
                            </m:r>
                          </m:sub>
                        </m:sSub>
                      </m:e>
                    </m:d>
                    <m:d>
                      <m:dPr>
                        <m:ctrlPr>
                          <a:rPr lang="pt-PT" sz="800" b="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pt-PT" sz="800" b="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sSub>
                              <m:sSubPr>
                                <m:ctrlPr>
                                  <a:rPr lang="pt-PT" sz="800" b="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pt-PT" sz="800" b="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𝑟</m:t>
                                </m:r>
                              </m:e>
                              <m:sub>
                                <m:r>
                                  <a:rPr lang="pt-PT" sz="800" b="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𝐴</m:t>
                                </m:r>
                              </m:sub>
                            </m:sSub>
                            <m:r>
                              <a:rPr lang="pt-PT" sz="800" b="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r>
                              <a:rPr lang="pt-PT" sz="800" b="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𝑟</m:t>
                            </m:r>
                          </m:e>
                          <m:sub>
                            <m:r>
                              <a:rPr lang="pt-PT" sz="800" b="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𝐷</m:t>
                            </m:r>
                          </m:sub>
                        </m:sSub>
                      </m:e>
                    </m:d>
                  </m:oMath>
                </m:oMathPara>
              </a14:m>
              <a:endParaRPr lang="pt-PT" sz="800">
                <a:solidFill>
                  <a:sysClr val="windowText" lastClr="000000"/>
                </a:solidFill>
              </a:endParaRPr>
            </a:p>
          </xdr:txBody>
        </xdr:sp>
      </mc:Choice>
      <mc:Fallback>
        <xdr:sp macro="" textlink="">
          <xdr:nvSpPr>
            <xdr:cNvPr id="10" name="Rectangular Callout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/>
          </xdr:nvSpPr>
          <xdr:spPr>
            <a:xfrm>
              <a:off x="5021580" y="316230"/>
              <a:ext cx="1760220" cy="369570"/>
            </a:xfrm>
            <a:prstGeom prst="wedgeRectCallout">
              <a:avLst>
                <a:gd name="adj1" fmla="val -62683"/>
                <a:gd name="adj2" fmla="val 29533"/>
              </a:avLst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pt-PT" sz="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𝑟_𝐸</a:t>
              </a:r>
              <a:r>
                <a:rPr lang="pt-PT" sz="8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r>
                <a:rPr lang="pt-PT" sz="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𝑟_𝐴+𝐷/𝐸 (1−𝑇_𝑐 )</a:t>
              </a:r>
              <a:r>
                <a:rPr lang="pt-PT" sz="800" b="0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(〖𝑟_𝐴−𝑟〗_𝐷 )</a:t>
              </a:r>
              <a:endParaRPr lang="pt-PT" sz="800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8"/>
  <sheetViews>
    <sheetView tabSelected="1" workbookViewId="0">
      <selection activeCell="J12" sqref="J12"/>
    </sheetView>
  </sheetViews>
  <sheetFormatPr defaultRowHeight="14.4" x14ac:dyDescent="0.3"/>
  <cols>
    <col min="1" max="1" width="39.109375" customWidth="1"/>
    <col min="4" max="4" width="12.21875" customWidth="1"/>
  </cols>
  <sheetData>
    <row r="1" spans="1:4" x14ac:dyDescent="0.3">
      <c r="A1" s="9" t="s">
        <v>0</v>
      </c>
    </row>
    <row r="2" spans="1:4" x14ac:dyDescent="0.3">
      <c r="A2" t="s">
        <v>10</v>
      </c>
      <c r="D2" s="7" t="s">
        <v>19</v>
      </c>
    </row>
    <row r="3" spans="1:4" ht="15.6" x14ac:dyDescent="0.35">
      <c r="A3" t="s">
        <v>3</v>
      </c>
      <c r="B3">
        <v>0.06</v>
      </c>
      <c r="D3">
        <v>0.06</v>
      </c>
    </row>
    <row r="4" spans="1:4" ht="15.6" x14ac:dyDescent="0.35">
      <c r="A4" t="s">
        <v>4</v>
      </c>
      <c r="B4" s="2">
        <v>0.12402000000000001</v>
      </c>
      <c r="D4" s="5">
        <f>B5+(B5-D3)*(1-D6)*(D7/D8)</f>
        <v>0.11192319767441861</v>
      </c>
    </row>
    <row r="5" spans="1:4" ht="15.6" x14ac:dyDescent="0.35">
      <c r="A5" t="s">
        <v>18</v>
      </c>
      <c r="B5" s="4">
        <f>(B4+((B10/B11)*(1-B6)*B3))/(1+((B10/B11)*(1-B6)))</f>
        <v>0.10466511627906977</v>
      </c>
      <c r="D5" s="3"/>
    </row>
    <row r="6" spans="1:4" ht="15.6" x14ac:dyDescent="0.35">
      <c r="A6" t="s">
        <v>5</v>
      </c>
      <c r="B6">
        <v>0.35</v>
      </c>
      <c r="D6">
        <v>0.35</v>
      </c>
    </row>
    <row r="7" spans="1:4" x14ac:dyDescent="0.3">
      <c r="A7" t="s">
        <v>6</v>
      </c>
      <c r="B7">
        <v>500</v>
      </c>
      <c r="D7">
        <v>250</v>
      </c>
    </row>
    <row r="8" spans="1:4" x14ac:dyDescent="0.3">
      <c r="A8" t="s">
        <v>7</v>
      </c>
      <c r="B8">
        <f>B9-B7</f>
        <v>750</v>
      </c>
      <c r="D8">
        <f>D9-D7</f>
        <v>1000</v>
      </c>
    </row>
    <row r="9" spans="1:4" x14ac:dyDescent="0.3">
      <c r="A9" t="s">
        <v>8</v>
      </c>
      <c r="B9">
        <v>1250</v>
      </c>
      <c r="D9">
        <f>B9</f>
        <v>1250</v>
      </c>
    </row>
    <row r="10" spans="1:4" x14ac:dyDescent="0.3">
      <c r="A10" t="s">
        <v>1</v>
      </c>
      <c r="B10">
        <f>B7/B9</f>
        <v>0.4</v>
      </c>
      <c r="D10">
        <f>D7/D9</f>
        <v>0.2</v>
      </c>
    </row>
    <row r="11" spans="1:4" x14ac:dyDescent="0.3">
      <c r="A11" t="s">
        <v>2</v>
      </c>
      <c r="B11">
        <f>B8/B9</f>
        <v>0.6</v>
      </c>
      <c r="D11">
        <f>D8/D9</f>
        <v>0.8</v>
      </c>
    </row>
    <row r="12" spans="1:4" x14ac:dyDescent="0.3">
      <c r="A12" t="s">
        <v>9</v>
      </c>
      <c r="B12" s="1">
        <f>(B10*B3*(1-B6))+(B11*B4)</f>
        <v>9.0012000000000009E-2</v>
      </c>
      <c r="D12" s="6">
        <f>(D10*D3*(1-D6))+(D11*D4)</f>
        <v>9.7338558139534889E-2</v>
      </c>
    </row>
    <row r="14" spans="1:4" x14ac:dyDescent="0.3">
      <c r="A14" s="8" t="s">
        <v>11</v>
      </c>
    </row>
    <row r="15" spans="1:4" x14ac:dyDescent="0.3">
      <c r="A15" t="s">
        <v>12</v>
      </c>
      <c r="B15">
        <v>12.5</v>
      </c>
      <c r="D15">
        <f>B15</f>
        <v>12.5</v>
      </c>
    </row>
    <row r="16" spans="1:4" x14ac:dyDescent="0.3">
      <c r="A16" t="s">
        <v>15</v>
      </c>
      <c r="B16">
        <f>B15-B17</f>
        <v>7.5</v>
      </c>
      <c r="D16">
        <f>D15-D17</f>
        <v>10</v>
      </c>
    </row>
    <row r="17" spans="1:4" x14ac:dyDescent="0.3">
      <c r="A17" t="s">
        <v>14</v>
      </c>
      <c r="B17">
        <v>5</v>
      </c>
      <c r="D17">
        <v>2.5</v>
      </c>
    </row>
    <row r="18" spans="1:4" x14ac:dyDescent="0.3">
      <c r="A18" t="s">
        <v>13</v>
      </c>
      <c r="B18">
        <v>1.7310000000000001</v>
      </c>
    </row>
    <row r="20" spans="1:4" x14ac:dyDescent="0.3">
      <c r="A20" t="s">
        <v>16</v>
      </c>
      <c r="B20">
        <f>(B18-(B3*B17))*(1-B6)</f>
        <v>0.93015000000000003</v>
      </c>
    </row>
    <row r="22" spans="1:4" x14ac:dyDescent="0.3">
      <c r="A22" t="s">
        <v>17</v>
      </c>
      <c r="B22">
        <f>B20/B16</f>
        <v>0.12402000000000001</v>
      </c>
    </row>
    <row r="26" spans="1:4" x14ac:dyDescent="0.3">
      <c r="A26" t="s">
        <v>22</v>
      </c>
    </row>
    <row r="27" spans="1:4" x14ac:dyDescent="0.3">
      <c r="A27" t="s">
        <v>20</v>
      </c>
      <c r="B27">
        <f>B18</f>
        <v>1.7310000000000001</v>
      </c>
    </row>
    <row r="28" spans="1:4" x14ac:dyDescent="0.3">
      <c r="A28" t="s">
        <v>21</v>
      </c>
      <c r="B28">
        <f>B27*(1-B6)</f>
        <v>1.1251500000000001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sangria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jpereira</dc:creator>
  <cp:lastModifiedBy>José Azevedo Pereira</cp:lastModifiedBy>
  <dcterms:created xsi:type="dcterms:W3CDTF">2017-03-10T15:43:18Z</dcterms:created>
  <dcterms:modified xsi:type="dcterms:W3CDTF">2019-03-11T12:52:03Z</dcterms:modified>
</cp:coreProperties>
</file>