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User_Walther\Akademisk\Lisboa\2019\2019_GAP\Examples\"/>
    </mc:Choice>
  </mc:AlternateContent>
  <xr:revisionPtr revIDLastSave="0" documentId="13_ncr:1_{1130F1C0-8D42-4206-8BD9-3E4755232626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Pric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H9" i="1" s="1"/>
  <c r="F8" i="1"/>
  <c r="F9" i="1"/>
  <c r="B9" i="1" l="1"/>
  <c r="B10" i="1"/>
  <c r="B11" i="1"/>
  <c r="B12" i="1"/>
  <c r="B13" i="1"/>
  <c r="B14" i="1"/>
  <c r="B15" i="1"/>
  <c r="B16" i="1"/>
  <c r="B17" i="1"/>
  <c r="B18" i="1"/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H14" i="1" l="1"/>
  <c r="I14" i="1" s="1"/>
  <c r="J14" i="1" s="1"/>
  <c r="H13" i="1"/>
  <c r="I13" i="1" s="1"/>
  <c r="J13" i="1" s="1"/>
  <c r="H17" i="1"/>
  <c r="I17" i="1" s="1"/>
  <c r="J17" i="1" s="1"/>
  <c r="H15" i="1"/>
  <c r="I15" i="1" s="1"/>
  <c r="J15" i="1" s="1"/>
  <c r="H12" i="1"/>
  <c r="I12" i="1" s="1"/>
  <c r="J12" i="1" s="1"/>
  <c r="H11" i="1"/>
  <c r="I11" i="1" s="1"/>
  <c r="J11" i="1" s="1"/>
  <c r="H16" i="1"/>
  <c r="I16" i="1" s="1"/>
  <c r="J16" i="1" s="1"/>
  <c r="H18" i="1"/>
  <c r="I18" i="1" s="1"/>
  <c r="J18" i="1" s="1"/>
  <c r="I9" i="1"/>
  <c r="J9" i="1" s="1"/>
  <c r="H10" i="1"/>
  <c r="I10" i="1" s="1"/>
  <c r="J10" i="1" s="1"/>
  <c r="B19" i="1"/>
  <c r="G9" i="1"/>
  <c r="A10" i="1"/>
  <c r="F10" i="1" s="1"/>
  <c r="I19" i="1" l="1"/>
  <c r="H19" i="1"/>
  <c r="A11" i="1"/>
  <c r="F11" i="1" s="1"/>
  <c r="G10" i="1" l="1"/>
  <c r="A12" i="1"/>
  <c r="F12" i="1" s="1"/>
  <c r="G11" i="1" l="1"/>
  <c r="A13" i="1"/>
  <c r="F13" i="1" s="1"/>
  <c r="G12" i="1" l="1"/>
  <c r="A14" i="1"/>
  <c r="F14" i="1" s="1"/>
  <c r="G13" i="1" l="1"/>
  <c r="A15" i="1"/>
  <c r="F15" i="1" s="1"/>
  <c r="G14" i="1" l="1"/>
  <c r="A16" i="1"/>
  <c r="F16" i="1" s="1"/>
  <c r="G15" i="1" l="1"/>
  <c r="A17" i="1"/>
  <c r="F17" i="1" s="1"/>
  <c r="G16" i="1" l="1"/>
  <c r="A18" i="1"/>
  <c r="F18" i="1" l="1"/>
  <c r="J19" i="1" s="1"/>
  <c r="G17" i="1"/>
  <c r="G18" i="1" l="1"/>
  <c r="G19" i="1"/>
  <c r="B23" i="1"/>
  <c r="B22" i="1" l="1"/>
  <c r="B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ZNAS</author>
    <author>User</author>
  </authors>
  <commentList>
    <comment ref="B4" authorId="0" shapeId="0" xr:uid="{00000000-0006-0000-0000-000001000000}">
      <text>
        <r>
          <rPr>
            <sz val="9"/>
            <color indexed="81"/>
            <rFont val="Tahoma"/>
            <family val="2"/>
          </rPr>
          <t>The capital requirement could come from a statutory formula, a VaR calculation, or whatever. It's the capital buffer required to assume the risk.</t>
        </r>
      </text>
    </comment>
    <comment ref="H7" authorId="0" shapeId="0" xr:uid="{00000000-0006-0000-0000-000002000000}">
      <text>
        <r>
          <rPr>
            <sz val="9"/>
            <color indexed="81"/>
            <rFont val="Tahoma"/>
            <family val="2"/>
          </rPr>
          <t>It's a simplification to assume that the required solvency margin is reduced in step with outstanding, undiscounted claims. Other approaches exist.</t>
        </r>
      </text>
    </comment>
    <comment ref="J7" authorId="1" shapeId="0" xr:uid="{3347335A-B6BB-499F-AD08-29A8A8D93B4E}">
      <text>
        <r>
          <rPr>
            <sz val="9"/>
            <color indexed="81"/>
            <rFont val="Tahoma"/>
            <family val="2"/>
          </rPr>
          <t>It is a matter of taste if you discount the capital charge as if it is paid at the start of the year (as I am doing here), or paid at the end of the year. There is no hard-and-fast rule for that.</t>
        </r>
      </text>
    </comment>
  </commentList>
</comments>
</file>

<file path=xl/sharedStrings.xml><?xml version="1.0" encoding="utf-8"?>
<sst xmlns="http://schemas.openxmlformats.org/spreadsheetml/2006/main" count="21" uniqueCount="21">
  <si>
    <t>Total premium</t>
  </si>
  <si>
    <t>Sum</t>
  </si>
  <si>
    <t>Year</t>
  </si>
  <si>
    <t>Cost of capital %</t>
  </si>
  <si>
    <t>Yield rate</t>
  </si>
  <si>
    <t>Discount factor</t>
  </si>
  <si>
    <t>Discounted cost of capital</t>
  </si>
  <si>
    <t>Discounted cost of claims</t>
  </si>
  <si>
    <t>Assumptions</t>
  </si>
  <si>
    <t>Discounted cost of providing capital</t>
  </si>
  <si>
    <t>Paid claims % cumulative</t>
  </si>
  <si>
    <t>Outstanding claims %</t>
  </si>
  <si>
    <t>CoC Premium calculation</t>
  </si>
  <si>
    <t>Cost of providing capital</t>
  </si>
  <si>
    <t>Paid claims % incremental</t>
  </si>
  <si>
    <t>Discounted cost of paid claims</t>
  </si>
  <si>
    <t>Nominal liability</t>
  </si>
  <si>
    <t>Nominal claim payment at end of year</t>
  </si>
  <si>
    <t>At start of year 1</t>
  </si>
  <si>
    <t>Supporting capital required at start of year</t>
  </si>
  <si>
    <t>Initial supporting capital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</si>
</sst>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6" x14ac:knownFonts="1"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164" fontId="4" fillId="0" borderId="5" xfId="1" applyNumberFormat="1" applyFont="1" applyBorder="1" applyAlignment="1">
      <alignment horizontal="right"/>
    </xf>
    <xf numFmtId="9" fontId="4" fillId="0" borderId="0" xfId="1" applyFont="1" applyBorder="1" applyAlignment="1">
      <alignment horizontal="right"/>
    </xf>
    <xf numFmtId="9" fontId="4" fillId="0" borderId="6" xfId="1" applyFont="1" applyBorder="1" applyAlignment="1">
      <alignment horizontal="right"/>
    </xf>
    <xf numFmtId="9" fontId="4" fillId="0" borderId="7" xfId="1" applyFont="1" applyBorder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64" fontId="5" fillId="0" borderId="5" xfId="1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/>
    </xf>
    <xf numFmtId="3" fontId="0" fillId="0" borderId="4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wrapText="1"/>
    </xf>
  </cellXfs>
  <cellStyles count="3">
    <cellStyle name="Normal" xfId="0" builtinId="0"/>
    <cellStyle name="Percent" xfId="1" builtinId="5"/>
    <cellStyle name="Percent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15" zoomScaleNormal="115" workbookViewId="0">
      <selection activeCell="B4" sqref="B4"/>
    </sheetView>
  </sheetViews>
  <sheetFormatPr defaultRowHeight="12.75" x14ac:dyDescent="0.2"/>
  <cols>
    <col min="1" max="1" width="28.140625" style="2" bestFit="1" customWidth="1"/>
    <col min="2" max="2" width="12.28515625" style="2" customWidth="1"/>
    <col min="3" max="3" width="15.7109375" style="2" customWidth="1"/>
    <col min="4" max="10" width="12.28515625" style="2" customWidth="1"/>
    <col min="11" max="16384" width="9.140625" style="2"/>
  </cols>
  <sheetData>
    <row r="1" spans="1:10" x14ac:dyDescent="0.2">
      <c r="A1" s="1" t="s">
        <v>8</v>
      </c>
    </row>
    <row r="2" spans="1:10" x14ac:dyDescent="0.2">
      <c r="A2" s="2" t="s">
        <v>4</v>
      </c>
      <c r="B2" s="3">
        <v>0.03</v>
      </c>
    </row>
    <row r="3" spans="1:10" x14ac:dyDescent="0.2">
      <c r="A3" s="24" t="s">
        <v>16</v>
      </c>
      <c r="B3" s="4">
        <v>10000000</v>
      </c>
      <c r="F3" s="4"/>
      <c r="G3" s="4"/>
    </row>
    <row r="4" spans="1:10" x14ac:dyDescent="0.2">
      <c r="A4" s="24" t="s">
        <v>20</v>
      </c>
      <c r="B4" s="4">
        <v>5000000</v>
      </c>
      <c r="F4" s="4"/>
      <c r="G4" s="4"/>
    </row>
    <row r="5" spans="1:10" x14ac:dyDescent="0.2">
      <c r="A5" s="2" t="s">
        <v>3</v>
      </c>
      <c r="B5" s="3">
        <v>0.06</v>
      </c>
      <c r="F5" s="4"/>
      <c r="G5" s="4"/>
    </row>
    <row r="6" spans="1:10" x14ac:dyDescent="0.2">
      <c r="E6" s="3"/>
      <c r="F6" s="4"/>
      <c r="G6" s="4"/>
    </row>
    <row r="7" spans="1:10" ht="51" x14ac:dyDescent="0.2">
      <c r="A7" s="5" t="s">
        <v>2</v>
      </c>
      <c r="B7" s="25" t="s">
        <v>17</v>
      </c>
      <c r="C7" s="23" t="s">
        <v>14</v>
      </c>
      <c r="D7" s="7" t="s">
        <v>10</v>
      </c>
      <c r="E7" s="6" t="s">
        <v>11</v>
      </c>
      <c r="F7" s="8" t="s">
        <v>5</v>
      </c>
      <c r="G7" s="23" t="s">
        <v>15</v>
      </c>
      <c r="H7" s="27" t="s">
        <v>19</v>
      </c>
      <c r="I7" s="23" t="s">
        <v>13</v>
      </c>
      <c r="J7" s="6" t="s">
        <v>9</v>
      </c>
    </row>
    <row r="8" spans="1:10" x14ac:dyDescent="0.2">
      <c r="A8" s="26" t="s">
        <v>18</v>
      </c>
      <c r="B8" s="10"/>
      <c r="C8" s="11"/>
      <c r="D8" s="12"/>
      <c r="E8" s="13">
        <f t="shared" ref="E8:E18" si="0">1-D8</f>
        <v>1</v>
      </c>
      <c r="F8" s="14">
        <f>1</f>
        <v>1</v>
      </c>
      <c r="G8" s="15"/>
      <c r="H8" s="16"/>
      <c r="I8" s="9"/>
      <c r="J8" s="17"/>
    </row>
    <row r="9" spans="1:10" x14ac:dyDescent="0.2">
      <c r="A9" s="9">
        <v>1</v>
      </c>
      <c r="B9" s="10">
        <f t="shared" ref="B9:B18" si="1">+$B$3*C9</f>
        <v>1000000</v>
      </c>
      <c r="C9" s="18">
        <v>0.1</v>
      </c>
      <c r="D9" s="12">
        <f>SUM(C$7:C9)</f>
        <v>0.1</v>
      </c>
      <c r="E9" s="13">
        <f t="shared" si="0"/>
        <v>0.9</v>
      </c>
      <c r="F9" s="14">
        <f t="shared" ref="F9:F18" si="2">EXP(-$B$2*A9)</f>
        <v>0.97044553354850815</v>
      </c>
      <c r="G9" s="15">
        <f t="shared" ref="G9:G18" si="3">+B9*F9</f>
        <v>970445.53354850819</v>
      </c>
      <c r="H9" s="16">
        <f>$B$4*E8</f>
        <v>5000000</v>
      </c>
      <c r="I9" s="9">
        <f t="shared" ref="I9:I18" si="4">+H9*$B$5</f>
        <v>300000</v>
      </c>
      <c r="J9" s="17">
        <f t="shared" ref="J9:J18" si="5">I9*F8</f>
        <v>300000</v>
      </c>
    </row>
    <row r="10" spans="1:10" x14ac:dyDescent="0.2">
      <c r="A10" s="9">
        <f t="shared" ref="A10:A18" si="6">+A9+1</f>
        <v>2</v>
      </c>
      <c r="B10" s="10">
        <f t="shared" si="1"/>
        <v>1000000</v>
      </c>
      <c r="C10" s="18">
        <v>0.1</v>
      </c>
      <c r="D10" s="12">
        <f>SUM(C$7:C10)</f>
        <v>0.2</v>
      </c>
      <c r="E10" s="13">
        <f t="shared" si="0"/>
        <v>0.8</v>
      </c>
      <c r="F10" s="14">
        <f t="shared" si="2"/>
        <v>0.94176453358424872</v>
      </c>
      <c r="G10" s="15">
        <f t="shared" si="3"/>
        <v>941764.53358424874</v>
      </c>
      <c r="H10" s="16">
        <f t="shared" ref="H10:H18" si="7">$B$4*E9</f>
        <v>4500000</v>
      </c>
      <c r="I10" s="9">
        <f t="shared" si="4"/>
        <v>270000</v>
      </c>
      <c r="J10" s="17">
        <f t="shared" si="5"/>
        <v>262020.29405809721</v>
      </c>
    </row>
    <row r="11" spans="1:10" x14ac:dyDescent="0.2">
      <c r="A11" s="9">
        <f t="shared" si="6"/>
        <v>3</v>
      </c>
      <c r="B11" s="10">
        <f t="shared" si="1"/>
        <v>1000000</v>
      </c>
      <c r="C11" s="18">
        <v>0.1</v>
      </c>
      <c r="D11" s="12">
        <f>SUM(C$7:C11)</f>
        <v>0.30000000000000004</v>
      </c>
      <c r="E11" s="13">
        <f t="shared" si="0"/>
        <v>0.7</v>
      </c>
      <c r="F11" s="14">
        <f t="shared" si="2"/>
        <v>0.91393118527122819</v>
      </c>
      <c r="G11" s="15">
        <f t="shared" si="3"/>
        <v>913931.1852712282</v>
      </c>
      <c r="H11" s="16">
        <f t="shared" si="7"/>
        <v>4000000</v>
      </c>
      <c r="I11" s="9">
        <f t="shared" si="4"/>
        <v>240000</v>
      </c>
      <c r="J11" s="17">
        <f t="shared" si="5"/>
        <v>226023.48806021968</v>
      </c>
    </row>
    <row r="12" spans="1:10" x14ac:dyDescent="0.2">
      <c r="A12" s="9">
        <f t="shared" si="6"/>
        <v>4</v>
      </c>
      <c r="B12" s="10">
        <f t="shared" si="1"/>
        <v>1000000</v>
      </c>
      <c r="C12" s="18">
        <v>0.1</v>
      </c>
      <c r="D12" s="12">
        <f>SUM(C$7:C12)</f>
        <v>0.4</v>
      </c>
      <c r="E12" s="13">
        <f t="shared" si="0"/>
        <v>0.6</v>
      </c>
      <c r="F12" s="14">
        <f t="shared" si="2"/>
        <v>0.88692043671715748</v>
      </c>
      <c r="G12" s="15">
        <f t="shared" si="3"/>
        <v>886920.43671715748</v>
      </c>
      <c r="H12" s="16">
        <f t="shared" si="7"/>
        <v>3500000</v>
      </c>
      <c r="I12" s="9">
        <f t="shared" si="4"/>
        <v>210000</v>
      </c>
      <c r="J12" s="17">
        <f t="shared" si="5"/>
        <v>191925.54890695791</v>
      </c>
    </row>
    <row r="13" spans="1:10" x14ac:dyDescent="0.2">
      <c r="A13" s="9">
        <f t="shared" si="6"/>
        <v>5</v>
      </c>
      <c r="B13" s="10">
        <f t="shared" si="1"/>
        <v>1000000</v>
      </c>
      <c r="C13" s="18">
        <v>0.1</v>
      </c>
      <c r="D13" s="12">
        <f>SUM(C$7:C13)</f>
        <v>0.5</v>
      </c>
      <c r="E13" s="13">
        <f t="shared" si="0"/>
        <v>0.5</v>
      </c>
      <c r="F13" s="14">
        <f t="shared" si="2"/>
        <v>0.86070797642505781</v>
      </c>
      <c r="G13" s="15">
        <f t="shared" si="3"/>
        <v>860707.97642505786</v>
      </c>
      <c r="H13" s="16">
        <f t="shared" si="7"/>
        <v>3000000</v>
      </c>
      <c r="I13" s="9">
        <f t="shared" si="4"/>
        <v>180000</v>
      </c>
      <c r="J13" s="17">
        <f t="shared" si="5"/>
        <v>159645.67860908835</v>
      </c>
    </row>
    <row r="14" spans="1:10" x14ac:dyDescent="0.2">
      <c r="A14" s="9">
        <f t="shared" si="6"/>
        <v>6</v>
      </c>
      <c r="B14" s="10">
        <f t="shared" si="1"/>
        <v>1000000</v>
      </c>
      <c r="C14" s="18">
        <v>0.1</v>
      </c>
      <c r="D14" s="12">
        <f>SUM(C$7:C14)</f>
        <v>0.6</v>
      </c>
      <c r="E14" s="13">
        <f t="shared" si="0"/>
        <v>0.4</v>
      </c>
      <c r="F14" s="14">
        <f t="shared" si="2"/>
        <v>0.835270211411272</v>
      </c>
      <c r="G14" s="15">
        <f t="shared" si="3"/>
        <v>835270.21141127206</v>
      </c>
      <c r="H14" s="16">
        <f t="shared" si="7"/>
        <v>2500000</v>
      </c>
      <c r="I14" s="9">
        <f t="shared" si="4"/>
        <v>150000</v>
      </c>
      <c r="J14" s="17">
        <f t="shared" si="5"/>
        <v>129106.19646375866</v>
      </c>
    </row>
    <row r="15" spans="1:10" x14ac:dyDescent="0.2">
      <c r="A15" s="9">
        <f t="shared" si="6"/>
        <v>7</v>
      </c>
      <c r="B15" s="10">
        <f t="shared" si="1"/>
        <v>1000000</v>
      </c>
      <c r="C15" s="18">
        <v>0.1</v>
      </c>
      <c r="D15" s="12">
        <f>SUM(C$7:C15)</f>
        <v>0.7</v>
      </c>
      <c r="E15" s="13">
        <f t="shared" si="0"/>
        <v>0.30000000000000004</v>
      </c>
      <c r="F15" s="14">
        <f t="shared" si="2"/>
        <v>0.81058424597018708</v>
      </c>
      <c r="G15" s="15">
        <f t="shared" si="3"/>
        <v>810584.24597018713</v>
      </c>
      <c r="H15" s="16">
        <f t="shared" si="7"/>
        <v>2000000</v>
      </c>
      <c r="I15" s="9">
        <f t="shared" si="4"/>
        <v>120000</v>
      </c>
      <c r="J15" s="17">
        <f t="shared" si="5"/>
        <v>100232.42536935264</v>
      </c>
    </row>
    <row r="16" spans="1:10" x14ac:dyDescent="0.2">
      <c r="A16" s="9">
        <f t="shared" si="6"/>
        <v>8</v>
      </c>
      <c r="B16" s="10">
        <f t="shared" si="1"/>
        <v>1000000</v>
      </c>
      <c r="C16" s="18">
        <v>0.1</v>
      </c>
      <c r="D16" s="12">
        <f>SUM(C$7:C16)</f>
        <v>0.79999999999999993</v>
      </c>
      <c r="E16" s="13">
        <f t="shared" si="0"/>
        <v>0.20000000000000007</v>
      </c>
      <c r="F16" s="14">
        <f t="shared" si="2"/>
        <v>0.78662786106655347</v>
      </c>
      <c r="G16" s="15">
        <f t="shared" si="3"/>
        <v>786627.86106655351</v>
      </c>
      <c r="H16" s="16">
        <f t="shared" si="7"/>
        <v>1500000.0000000002</v>
      </c>
      <c r="I16" s="9">
        <f t="shared" si="4"/>
        <v>90000.000000000015</v>
      </c>
      <c r="J16" s="17">
        <f t="shared" si="5"/>
        <v>72952.582137316844</v>
      </c>
    </row>
    <row r="17" spans="1:10" x14ac:dyDescent="0.2">
      <c r="A17" s="9">
        <f t="shared" si="6"/>
        <v>9</v>
      </c>
      <c r="B17" s="10">
        <f t="shared" si="1"/>
        <v>1000000</v>
      </c>
      <c r="C17" s="18">
        <v>0.1</v>
      </c>
      <c r="D17" s="12">
        <f>SUM(C$7:C17)</f>
        <v>0.89999999999999991</v>
      </c>
      <c r="E17" s="13">
        <f t="shared" si="0"/>
        <v>0.10000000000000009</v>
      </c>
      <c r="F17" s="14">
        <f t="shared" si="2"/>
        <v>0.76337949433685315</v>
      </c>
      <c r="G17" s="15">
        <f t="shared" si="3"/>
        <v>763379.49433685315</v>
      </c>
      <c r="H17" s="16">
        <f t="shared" si="7"/>
        <v>1000000.0000000003</v>
      </c>
      <c r="I17" s="9">
        <f t="shared" si="4"/>
        <v>60000.000000000022</v>
      </c>
      <c r="J17" s="17">
        <f t="shared" si="5"/>
        <v>47197.671663993227</v>
      </c>
    </row>
    <row r="18" spans="1:10" x14ac:dyDescent="0.2">
      <c r="A18" s="9">
        <f t="shared" si="6"/>
        <v>10</v>
      </c>
      <c r="B18" s="10">
        <f t="shared" si="1"/>
        <v>1000000</v>
      </c>
      <c r="C18" s="18">
        <v>0.1</v>
      </c>
      <c r="D18" s="12">
        <f>SUM(C$7:C18)</f>
        <v>0.99999999999999989</v>
      </c>
      <c r="E18" s="13">
        <f t="shared" si="0"/>
        <v>0</v>
      </c>
      <c r="F18" s="14">
        <f t="shared" si="2"/>
        <v>0.74081822068171788</v>
      </c>
      <c r="G18" s="15">
        <f t="shared" si="3"/>
        <v>740818.22068171785</v>
      </c>
      <c r="H18" s="16">
        <f t="shared" si="7"/>
        <v>500000.00000000047</v>
      </c>
      <c r="I18" s="9">
        <f t="shared" si="4"/>
        <v>30000.000000000025</v>
      </c>
      <c r="J18" s="17">
        <f t="shared" si="5"/>
        <v>22901.384830105613</v>
      </c>
    </row>
    <row r="19" spans="1:10" x14ac:dyDescent="0.2">
      <c r="A19" s="19" t="s">
        <v>1</v>
      </c>
      <c r="B19" s="20">
        <f>SUM(B9:B18)</f>
        <v>10000000</v>
      </c>
      <c r="C19" s="19"/>
      <c r="D19" s="21"/>
      <c r="E19" s="20"/>
      <c r="F19" s="22"/>
      <c r="G19" s="19">
        <f>SUM(G8:G18)</f>
        <v>8510449.6990127843</v>
      </c>
      <c r="H19" s="21">
        <f>SUM(H8:H18)</f>
        <v>27500000</v>
      </c>
      <c r="I19" s="19">
        <f>SUM(I8:I18)</f>
        <v>1650000</v>
      </c>
      <c r="J19" s="20">
        <f>SUM(J8:J18)</f>
        <v>1512005.2700988899</v>
      </c>
    </row>
    <row r="21" spans="1:10" x14ac:dyDescent="0.2">
      <c r="A21" s="1" t="s">
        <v>12</v>
      </c>
      <c r="B21" s="3"/>
    </row>
    <row r="22" spans="1:10" x14ac:dyDescent="0.2">
      <c r="A22" s="2" t="s">
        <v>7</v>
      </c>
      <c r="B22" s="2">
        <f>$G$19</f>
        <v>8510449.6990127843</v>
      </c>
    </row>
    <row r="23" spans="1:10" x14ac:dyDescent="0.2">
      <c r="A23" s="2" t="s">
        <v>6</v>
      </c>
      <c r="B23" s="2">
        <f>$J$19</f>
        <v>1512005.2700988899</v>
      </c>
    </row>
    <row r="24" spans="1:10" x14ac:dyDescent="0.2">
      <c r="A24" s="2" t="s">
        <v>0</v>
      </c>
      <c r="B24" s="2">
        <f>B22+B23</f>
        <v>10022454.969111674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</dc:creator>
  <cp:lastModifiedBy>User</cp:lastModifiedBy>
  <dcterms:created xsi:type="dcterms:W3CDTF">2013-09-27T10:20:29Z</dcterms:created>
  <dcterms:modified xsi:type="dcterms:W3CDTF">2019-09-22T20:09:12Z</dcterms:modified>
</cp:coreProperties>
</file>