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tII\Exames\Exames 2018-19\1ªProva intercalar\1ª Prova Intercalar\"/>
    </mc:Choice>
  </mc:AlternateContent>
  <bookViews>
    <workbookView xWindow="0" yWindow="0" windowWidth="20490" windowHeight="6255" activeTab="1"/>
  </bookViews>
  <sheets>
    <sheet name="Confidence" sheetId="7" r:id="rId1"/>
    <sheet name="Confidence2" sheetId="3" r:id="rId2"/>
    <sheet name="Sheet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E17" i="3"/>
  <c r="D17" i="3"/>
  <c r="D16" i="3"/>
  <c r="D15" i="3"/>
  <c r="D14" i="3"/>
  <c r="D13" i="3"/>
  <c r="G3" i="1"/>
  <c r="E17" i="7"/>
  <c r="D17" i="7"/>
  <c r="C19" i="7"/>
  <c r="C18" i="7"/>
  <c r="H3" i="1" l="1"/>
  <c r="B6" i="7" l="1"/>
  <c r="B11" i="7" s="1"/>
  <c r="B12" i="7" s="1"/>
  <c r="B5" i="7"/>
  <c r="B4" i="7"/>
  <c r="B10" i="7" l="1"/>
  <c r="B13" i="7"/>
  <c r="B16" i="7" s="1"/>
  <c r="B17" i="7"/>
  <c r="B10" i="3" l="1"/>
  <c r="B9" i="3"/>
  <c r="B11" i="3" s="1"/>
  <c r="E3" i="1"/>
  <c r="B12" i="3" l="1"/>
  <c r="B15" i="3"/>
  <c r="B16" i="3"/>
  <c r="D3" i="1" l="1"/>
</calcChain>
</file>

<file path=xl/sharedStrings.xml><?xml version="1.0" encoding="utf-8"?>
<sst xmlns="http://schemas.openxmlformats.org/spreadsheetml/2006/main" count="32" uniqueCount="23">
  <si>
    <t>Amostra</t>
  </si>
  <si>
    <t>Área</t>
  </si>
  <si>
    <t>Ar condic.</t>
  </si>
  <si>
    <t>NQuartos</t>
  </si>
  <si>
    <t>Data</t>
  </si>
  <si>
    <t>Sample Standard Deviation</t>
  </si>
  <si>
    <t>Sample Mean</t>
  </si>
  <si>
    <t>Sample Size</t>
  </si>
  <si>
    <t>Confidence Level</t>
  </si>
  <si>
    <t>Intermediate Calculations</t>
  </si>
  <si>
    <t>Standard Error of the Mean</t>
  </si>
  <si>
    <t>Degrees of Freedom</t>
  </si>
  <si>
    <r>
      <t>t</t>
    </r>
    <r>
      <rPr>
        <sz val="11"/>
        <rFont val="Calibri"/>
        <family val="2"/>
      </rPr>
      <t xml:space="preserve"> Value</t>
    </r>
  </si>
  <si>
    <t>Interval Half Width</t>
  </si>
  <si>
    <t>Confidence Interval</t>
  </si>
  <si>
    <t>Interval Lower Limit</t>
  </si>
  <si>
    <t>Interval Upper Limit</t>
  </si>
  <si>
    <t>Number of Successes</t>
  </si>
  <si>
    <t>Sample Proportion</t>
  </si>
  <si>
    <t>Z Value</t>
  </si>
  <si>
    <t>Standard Error of the Proportion</t>
  </si>
  <si>
    <t>I.C. proporção</t>
  </si>
  <si>
    <t>I.C. 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</si>
</sst>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horizontal="centerContinuous"/>
    </xf>
    <xf numFmtId="0" fontId="3" fillId="0" borderId="0" xfId="1" applyFont="1"/>
    <xf numFmtId="0" fontId="2" fillId="0" borderId="0" xfId="1" applyFont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0" fontId="3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2" borderId="3" xfId="1" applyFont="1" applyFill="1" applyBorder="1" applyProtection="1">
      <protection locked="0"/>
    </xf>
    <xf numFmtId="9" fontId="2" fillId="2" borderId="3" xfId="2" applyFont="1" applyFill="1" applyBorder="1" applyProtection="1">
      <protection locked="0"/>
    </xf>
    <xf numFmtId="0" fontId="2" fillId="0" borderId="0" xfId="1" applyFont="1" applyFill="1" applyBorder="1"/>
    <xf numFmtId="9" fontId="2" fillId="0" borderId="0" xfId="2" applyFont="1" applyFill="1" applyBorder="1" applyProtection="1">
      <protection locked="0"/>
    </xf>
    <xf numFmtId="0" fontId="3" fillId="0" borderId="0" xfId="1" applyFont="1" applyFill="1"/>
    <xf numFmtId="0" fontId="3" fillId="0" borderId="3" xfId="1" applyFont="1" applyBorder="1"/>
    <xf numFmtId="0" fontId="4" fillId="0" borderId="3" xfId="1" applyFont="1" applyBorder="1"/>
    <xf numFmtId="164" fontId="3" fillId="0" borderId="3" xfId="1" applyNumberFormat="1" applyFont="1" applyBorder="1"/>
    <xf numFmtId="0" fontId="3" fillId="0" borderId="4" xfId="1" applyFont="1" applyBorder="1"/>
    <xf numFmtId="0" fontId="2" fillId="3" borderId="3" xfId="1" applyFont="1" applyFill="1" applyBorder="1"/>
    <xf numFmtId="2" fontId="2" fillId="3" borderId="3" xfId="1" applyNumberFormat="1" applyFont="1" applyFill="1" applyBorder="1"/>
    <xf numFmtId="0" fontId="2" fillId="0" borderId="0" xfId="1" applyFont="1" applyBorder="1"/>
    <xf numFmtId="0" fontId="3" fillId="0" borderId="0" xfId="1" applyFont="1" applyBorder="1"/>
    <xf numFmtId="0" fontId="6" fillId="0" borderId="0" xfId="1" applyFont="1" applyAlignment="1">
      <alignment horizontal="left"/>
    </xf>
    <xf numFmtId="0" fontId="5" fillId="0" borderId="0" xfId="1" applyFont="1" applyBorder="1" applyAlignment="1">
      <alignment horizontal="centerContinuous"/>
    </xf>
    <xf numFmtId="0" fontId="5" fillId="0" borderId="0" xfId="1" applyFont="1"/>
    <xf numFmtId="0" fontId="6" fillId="0" borderId="0" xfId="1" applyFont="1" applyAlignment="1">
      <alignment horizontal="centerContinuous"/>
    </xf>
    <xf numFmtId="0" fontId="6" fillId="0" borderId="3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0" fontId="6" fillId="2" borderId="3" xfId="1" applyFont="1" applyFill="1" applyBorder="1"/>
    <xf numFmtId="0" fontId="6" fillId="2" borderId="3" xfId="1" applyFont="1" applyFill="1" applyBorder="1" applyProtection="1">
      <protection locked="0"/>
    </xf>
    <xf numFmtId="0" fontId="5" fillId="0" borderId="0" xfId="1" applyFont="1" applyBorder="1"/>
    <xf numFmtId="9" fontId="6" fillId="2" borderId="3" xfId="2" applyFont="1" applyFill="1" applyBorder="1"/>
    <xf numFmtId="0" fontId="6" fillId="0" borderId="0" xfId="1" applyFont="1" applyFill="1" applyBorder="1"/>
    <xf numFmtId="9" fontId="6" fillId="0" borderId="0" xfId="2" applyFont="1" applyFill="1" applyBorder="1"/>
    <xf numFmtId="0" fontId="5" fillId="0" borderId="3" xfId="1" applyFont="1" applyFill="1" applyBorder="1"/>
    <xf numFmtId="0" fontId="5" fillId="0" borderId="3" xfId="1" applyFont="1" applyBorder="1"/>
    <xf numFmtId="164" fontId="5" fillId="0" borderId="3" xfId="1" applyNumberFormat="1" applyFont="1" applyFill="1" applyBorder="1"/>
    <xf numFmtId="0" fontId="5" fillId="0" borderId="4" xfId="1" applyFont="1" applyBorder="1"/>
    <xf numFmtId="0" fontId="5" fillId="0" borderId="4" xfId="1" applyFont="1" applyFill="1" applyBorder="1"/>
    <xf numFmtId="0" fontId="6" fillId="3" borderId="3" xfId="1" applyFont="1" applyFill="1" applyBorder="1"/>
    <xf numFmtId="164" fontId="6" fillId="3" borderId="3" xfId="1" applyNumberFormat="1" applyFont="1" applyFill="1" applyBorder="1"/>
    <xf numFmtId="0" fontId="6" fillId="0" borderId="0" xfId="1" applyFont="1" applyBorder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2" fontId="3" fillId="0" borderId="0" xfId="1" applyNumberFormat="1" applyFon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26"/>
  <sheetViews>
    <sheetView topLeftCell="A3" workbookViewId="0">
      <selection activeCell="E17" sqref="E17"/>
    </sheetView>
  </sheetViews>
  <sheetFormatPr defaultRowHeight="15" customHeight="1" x14ac:dyDescent="0.25"/>
  <cols>
    <col min="1" max="1" width="26" style="3" customWidth="1"/>
    <col min="2" max="2" width="12" style="3" customWidth="1"/>
    <col min="3" max="16384" width="9.140625" style="3"/>
  </cols>
  <sheetData>
    <row r="1" spans="1:2" ht="15" customHeight="1" x14ac:dyDescent="0.25">
      <c r="A1" s="1" t="s">
        <v>22</v>
      </c>
      <c r="B1" s="2"/>
    </row>
    <row r="2" spans="1:2" ht="15" customHeight="1" x14ac:dyDescent="0.25">
      <c r="A2" s="4"/>
      <c r="B2" s="2"/>
    </row>
    <row r="3" spans="1:2" ht="15" customHeight="1" x14ac:dyDescent="0.25">
      <c r="A3" s="5" t="s">
        <v>4</v>
      </c>
      <c r="B3" s="6"/>
    </row>
    <row r="4" spans="1:2" ht="15" customHeight="1" x14ac:dyDescent="0.25">
      <c r="A4" s="7" t="s">
        <v>5</v>
      </c>
      <c r="B4" s="8">
        <f>_xlfn.STDEV.S(Sheet1!$A$3:$A$32)</f>
        <v>49.66334383199235</v>
      </c>
    </row>
    <row r="5" spans="1:2" ht="15" customHeight="1" x14ac:dyDescent="0.25">
      <c r="A5" s="7" t="s">
        <v>6</v>
      </c>
      <c r="B5" s="8">
        <f>AVERAGE(Sheet1!$A$3:$A$32)</f>
        <v>150.48366666666669</v>
      </c>
    </row>
    <row r="6" spans="1:2" ht="15" customHeight="1" x14ac:dyDescent="0.25">
      <c r="A6" s="7" t="s">
        <v>7</v>
      </c>
      <c r="B6" s="8">
        <f>COUNT(Sheet1!$A$3:$A$32)</f>
        <v>30</v>
      </c>
    </row>
    <row r="7" spans="1:2" ht="15" customHeight="1" x14ac:dyDescent="0.25">
      <c r="A7" s="7" t="s">
        <v>8</v>
      </c>
      <c r="B7" s="9">
        <v>0.9</v>
      </c>
    </row>
    <row r="8" spans="1:2" s="12" customFormat="1" ht="15" customHeight="1" x14ac:dyDescent="0.25">
      <c r="A8" s="10"/>
      <c r="B8" s="11"/>
    </row>
    <row r="9" spans="1:2" s="12" customFormat="1" ht="15" customHeight="1" x14ac:dyDescent="0.25">
      <c r="A9" s="41" t="s">
        <v>9</v>
      </c>
      <c r="B9" s="42"/>
    </row>
    <row r="10" spans="1:2" ht="15" customHeight="1" x14ac:dyDescent="0.25">
      <c r="A10" s="13" t="s">
        <v>10</v>
      </c>
      <c r="B10" s="13">
        <f>B4/SQRT(B6)</f>
        <v>9.0672445659724215</v>
      </c>
    </row>
    <row r="11" spans="1:2" ht="15" customHeight="1" x14ac:dyDescent="0.25">
      <c r="A11" s="13" t="s">
        <v>11</v>
      </c>
      <c r="B11" s="13">
        <f>B6-1</f>
        <v>29</v>
      </c>
    </row>
    <row r="12" spans="1:2" ht="15" customHeight="1" x14ac:dyDescent="0.25">
      <c r="A12" s="14" t="s">
        <v>12</v>
      </c>
      <c r="B12" s="15">
        <f>_xlfn.T.INV.2T(1-B7, B11)</f>
        <v>1.6991270265334986</v>
      </c>
    </row>
    <row r="13" spans="1:2" ht="15" customHeight="1" x14ac:dyDescent="0.25">
      <c r="A13" s="13" t="s">
        <v>13</v>
      </c>
      <c r="B13" s="15">
        <f>B12*B10</f>
        <v>15.406400298232743</v>
      </c>
    </row>
    <row r="14" spans="1:2" ht="15" customHeight="1" x14ac:dyDescent="0.25">
      <c r="A14" s="16"/>
      <c r="B14" s="16"/>
    </row>
    <row r="15" spans="1:2" ht="15" customHeight="1" x14ac:dyDescent="0.25">
      <c r="A15" s="43" t="s">
        <v>14</v>
      </c>
      <c r="B15" s="44"/>
    </row>
    <row r="16" spans="1:2" ht="15" customHeight="1" x14ac:dyDescent="0.25">
      <c r="A16" s="17" t="s">
        <v>15</v>
      </c>
      <c r="B16" s="18">
        <f>B5-B13</f>
        <v>135.07726636843395</v>
      </c>
    </row>
    <row r="17" spans="1:5" ht="15" customHeight="1" x14ac:dyDescent="0.25">
      <c r="A17" s="17" t="s">
        <v>16</v>
      </c>
      <c r="B17" s="18">
        <f>B5+B13</f>
        <v>165.89006696489943</v>
      </c>
      <c r="D17" s="3">
        <f>+(B13*SQRT(30))/(2*B4)</f>
        <v>0.84956351326674917</v>
      </c>
      <c r="E17" s="3">
        <f>_xlfn.T.DIST.RT(D17,29)</f>
        <v>0.20126355472354657</v>
      </c>
    </row>
    <row r="18" spans="1:5" ht="15" customHeight="1" x14ac:dyDescent="0.25">
      <c r="A18" s="19"/>
      <c r="B18" s="19"/>
      <c r="C18" s="47">
        <f>+B17-B16</f>
        <v>30.812800596465479</v>
      </c>
    </row>
    <row r="19" spans="1:5" ht="15" customHeight="1" x14ac:dyDescent="0.25">
      <c r="A19" s="19"/>
      <c r="B19" s="19"/>
      <c r="C19" s="3">
        <f>+C18/2</f>
        <v>15.406400298232739</v>
      </c>
    </row>
    <row r="26" spans="1:5" ht="15" customHeight="1" x14ac:dyDescent="0.25">
      <c r="B26" s="20"/>
    </row>
  </sheetData>
  <mergeCells count="2">
    <mergeCell ref="A9:B9"/>
    <mergeCell ref="A15:B1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F29"/>
  <sheetViews>
    <sheetView tabSelected="1" workbookViewId="0">
      <selection activeCell="F18" sqref="F18"/>
    </sheetView>
  </sheetViews>
  <sheetFormatPr defaultRowHeight="15" x14ac:dyDescent="0.25"/>
  <cols>
    <col min="1" max="1" width="29.42578125" style="23" customWidth="1"/>
    <col min="2" max="2" width="12" style="23" customWidth="1"/>
    <col min="3" max="3" width="9.140625" style="23"/>
    <col min="4" max="4" width="12.5703125" style="23" customWidth="1"/>
    <col min="5" max="16384" width="9.140625" style="23"/>
  </cols>
  <sheetData>
    <row r="1" spans="1:4" x14ac:dyDescent="0.25">
      <c r="A1" s="21" t="s">
        <v>21</v>
      </c>
      <c r="B1" s="22"/>
    </row>
    <row r="2" spans="1:4" x14ac:dyDescent="0.25">
      <c r="A2" s="24"/>
      <c r="B2" s="22"/>
    </row>
    <row r="3" spans="1:4" x14ac:dyDescent="0.25">
      <c r="A3" s="25" t="s">
        <v>4</v>
      </c>
      <c r="B3" s="26"/>
    </row>
    <row r="4" spans="1:4" x14ac:dyDescent="0.25">
      <c r="A4" s="27" t="s">
        <v>7</v>
      </c>
      <c r="B4" s="28">
        <v>50</v>
      </c>
      <c r="C4" s="29"/>
    </row>
    <row r="5" spans="1:4" x14ac:dyDescent="0.25">
      <c r="A5" s="27" t="s">
        <v>17</v>
      </c>
      <c r="B5" s="28">
        <v>12</v>
      </c>
      <c r="C5" s="29"/>
    </row>
    <row r="6" spans="1:4" x14ac:dyDescent="0.25">
      <c r="A6" s="27" t="s">
        <v>8</v>
      </c>
      <c r="B6" s="30">
        <v>0.99</v>
      </c>
      <c r="C6" s="29"/>
    </row>
    <row r="7" spans="1:4" x14ac:dyDescent="0.25">
      <c r="A7" s="31"/>
      <c r="B7" s="32"/>
      <c r="C7" s="29"/>
    </row>
    <row r="8" spans="1:4" x14ac:dyDescent="0.25">
      <c r="A8" s="45" t="s">
        <v>9</v>
      </c>
      <c r="B8" s="45"/>
      <c r="C8" s="29"/>
    </row>
    <row r="9" spans="1:4" x14ac:dyDescent="0.25">
      <c r="A9" s="33" t="s">
        <v>18</v>
      </c>
      <c r="B9" s="33">
        <f>B5/B4</f>
        <v>0.24</v>
      </c>
      <c r="C9" s="29"/>
    </row>
    <row r="10" spans="1:4" x14ac:dyDescent="0.25">
      <c r="A10" s="34" t="s">
        <v>19</v>
      </c>
      <c r="B10" s="35">
        <f>_xlfn.NORM.S.INV((1-B6)/2)</f>
        <v>-2.5758293035488999</v>
      </c>
      <c r="C10" s="29"/>
    </row>
    <row r="11" spans="1:4" x14ac:dyDescent="0.25">
      <c r="A11" s="33" t="s">
        <v>20</v>
      </c>
      <c r="B11" s="35">
        <f>SQRT(B9*(1-B9)/B4)</f>
        <v>6.0398675482166E-2</v>
      </c>
      <c r="C11" s="29"/>
    </row>
    <row r="12" spans="1:4" x14ac:dyDescent="0.25">
      <c r="A12" s="34" t="s">
        <v>13</v>
      </c>
      <c r="B12" s="35">
        <f>ABS(B10*B11)</f>
        <v>0.15557667820250368</v>
      </c>
      <c r="C12" s="29"/>
    </row>
    <row r="13" spans="1:4" x14ac:dyDescent="0.25">
      <c r="A13" s="36"/>
      <c r="B13" s="37"/>
      <c r="C13" s="29"/>
      <c r="D13" s="23">
        <f>SQRT(B9*(1-B9))</f>
        <v>0.42708313008125248</v>
      </c>
    </row>
    <row r="14" spans="1:4" x14ac:dyDescent="0.25">
      <c r="A14" s="46" t="s">
        <v>14</v>
      </c>
      <c r="B14" s="46"/>
      <c r="C14" s="29"/>
      <c r="D14" s="23">
        <f>2*D13</f>
        <v>0.85416626016250496</v>
      </c>
    </row>
    <row r="15" spans="1:4" x14ac:dyDescent="0.25">
      <c r="A15" s="38" t="s">
        <v>15</v>
      </c>
      <c r="B15" s="39">
        <f>B9-B12</f>
        <v>8.4423321797496315E-2</v>
      </c>
      <c r="C15" s="29"/>
      <c r="D15" s="23">
        <f>B12*SQRT(50)</f>
        <v>1.1000932415146769</v>
      </c>
    </row>
    <row r="16" spans="1:4" x14ac:dyDescent="0.25">
      <c r="A16" s="38" t="s">
        <v>16</v>
      </c>
      <c r="B16" s="39">
        <f>B9+B12</f>
        <v>0.39557667820250364</v>
      </c>
      <c r="C16" s="29"/>
      <c r="D16" s="23">
        <f>-D15/D14</f>
        <v>-1.28791465177445</v>
      </c>
    </row>
    <row r="17" spans="1:6" x14ac:dyDescent="0.25">
      <c r="A17" s="40"/>
      <c r="B17" s="31"/>
      <c r="C17" s="29"/>
      <c r="D17" s="23">
        <f>_xlfn.NORM.DIST(D16,0,1,TRUE)</f>
        <v>9.8887837297914907E-2</v>
      </c>
      <c r="E17" s="23">
        <f>2*D17</f>
        <v>0.19777567459582981</v>
      </c>
      <c r="F17" s="23">
        <f>1-E17</f>
        <v>0.80222432540417021</v>
      </c>
    </row>
    <row r="18" spans="1:6" x14ac:dyDescent="0.25">
      <c r="A18" s="40"/>
      <c r="B18" s="31"/>
      <c r="C18" s="29"/>
    </row>
    <row r="19" spans="1:6" x14ac:dyDescent="0.25">
      <c r="A19" s="29"/>
    </row>
    <row r="20" spans="1:6" x14ac:dyDescent="0.25">
      <c r="A20" s="29"/>
    </row>
    <row r="21" spans="1:6" x14ac:dyDescent="0.25">
      <c r="A21" s="29"/>
    </row>
    <row r="22" spans="1:6" x14ac:dyDescent="0.25">
      <c r="A22" s="29"/>
    </row>
    <row r="23" spans="1:6" x14ac:dyDescent="0.25">
      <c r="A23" s="29"/>
    </row>
    <row r="24" spans="1:6" x14ac:dyDescent="0.25">
      <c r="A24" s="29"/>
    </row>
    <row r="25" spans="1:6" x14ac:dyDescent="0.25">
      <c r="A25" s="29"/>
      <c r="B25" s="40"/>
    </row>
    <row r="26" spans="1:6" x14ac:dyDescent="0.25">
      <c r="A26" s="29"/>
      <c r="B26" s="40"/>
    </row>
    <row r="27" spans="1:6" x14ac:dyDescent="0.25">
      <c r="A27" s="40"/>
      <c r="B27" s="40"/>
    </row>
    <row r="28" spans="1:6" x14ac:dyDescent="0.25">
      <c r="A28" s="40"/>
      <c r="B28" s="40"/>
    </row>
    <row r="29" spans="1:6" x14ac:dyDescent="0.25">
      <c r="B29" s="29"/>
    </row>
  </sheetData>
  <mergeCells count="2">
    <mergeCell ref="A8:B8"/>
    <mergeCell ref="A14:B14"/>
  </mergeCells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H3" sqref="H3"/>
    </sheetView>
  </sheetViews>
  <sheetFormatPr defaultRowHeight="15" x14ac:dyDescent="0.25"/>
  <sheetData>
    <row r="1" spans="1:8" x14ac:dyDescent="0.25">
      <c r="A1" t="s">
        <v>1</v>
      </c>
      <c r="B1" t="s">
        <v>2</v>
      </c>
    </row>
    <row r="2" spans="1:8" x14ac:dyDescent="0.25">
      <c r="A2" t="s">
        <v>0</v>
      </c>
      <c r="B2" t="s">
        <v>0</v>
      </c>
      <c r="C2" t="s">
        <v>3</v>
      </c>
    </row>
    <row r="3" spans="1:8" x14ac:dyDescent="0.25">
      <c r="A3">
        <v>60.39</v>
      </c>
      <c r="B3">
        <v>0</v>
      </c>
      <c r="C3">
        <v>4</v>
      </c>
      <c r="D3">
        <f>AVERAGE(C3:C52)</f>
        <v>2.82</v>
      </c>
      <c r="E3">
        <f>SUM(B3:B52)</f>
        <v>12</v>
      </c>
      <c r="G3">
        <f>_xlfn.NORM.DIST(250,162.2,SQRT(4494.57),TRUE)</f>
        <v>0.90484041485896582</v>
      </c>
      <c r="H3">
        <f>+G3^30</f>
        <v>4.979201545099101E-2</v>
      </c>
    </row>
    <row r="4" spans="1:8" x14ac:dyDescent="0.25">
      <c r="A4">
        <v>185.81</v>
      </c>
      <c r="B4">
        <v>0</v>
      </c>
      <c r="C4">
        <v>4</v>
      </c>
    </row>
    <row r="5" spans="1:8" x14ac:dyDescent="0.25">
      <c r="A5">
        <v>238.45</v>
      </c>
      <c r="B5">
        <v>0</v>
      </c>
      <c r="C5">
        <v>4</v>
      </c>
    </row>
    <row r="6" spans="1:8" x14ac:dyDescent="0.25">
      <c r="A6">
        <v>201.29</v>
      </c>
      <c r="B6">
        <v>0</v>
      </c>
      <c r="C6">
        <v>3</v>
      </c>
    </row>
    <row r="7" spans="1:8" x14ac:dyDescent="0.25">
      <c r="A7">
        <v>92.59</v>
      </c>
      <c r="B7">
        <v>0</v>
      </c>
      <c r="C7">
        <v>2</v>
      </c>
    </row>
    <row r="8" spans="1:8" x14ac:dyDescent="0.25">
      <c r="A8">
        <v>153.6</v>
      </c>
      <c r="B8">
        <v>0</v>
      </c>
      <c r="C8">
        <v>2</v>
      </c>
    </row>
    <row r="9" spans="1:8" x14ac:dyDescent="0.25">
      <c r="A9">
        <v>184.2</v>
      </c>
      <c r="B9">
        <v>0</v>
      </c>
      <c r="C9">
        <v>1</v>
      </c>
    </row>
    <row r="10" spans="1:8" x14ac:dyDescent="0.25">
      <c r="A10">
        <v>118.92</v>
      </c>
      <c r="B10">
        <v>0</v>
      </c>
      <c r="C10">
        <v>3</v>
      </c>
    </row>
    <row r="11" spans="1:8" x14ac:dyDescent="0.25">
      <c r="A11">
        <v>149.88</v>
      </c>
      <c r="B11">
        <v>0</v>
      </c>
      <c r="C11">
        <v>1</v>
      </c>
    </row>
    <row r="12" spans="1:8" x14ac:dyDescent="0.25">
      <c r="A12">
        <v>98.48</v>
      </c>
      <c r="B12">
        <v>1</v>
      </c>
      <c r="C12">
        <v>4</v>
      </c>
    </row>
    <row r="13" spans="1:8" x14ac:dyDescent="0.25">
      <c r="A13">
        <v>196.95</v>
      </c>
      <c r="B13">
        <v>0</v>
      </c>
      <c r="C13">
        <v>3</v>
      </c>
    </row>
    <row r="14" spans="1:8" x14ac:dyDescent="0.25">
      <c r="A14">
        <v>139.35</v>
      </c>
      <c r="B14">
        <v>1</v>
      </c>
      <c r="C14">
        <v>2</v>
      </c>
    </row>
    <row r="15" spans="1:8" x14ac:dyDescent="0.25">
      <c r="A15">
        <v>123.87</v>
      </c>
      <c r="B15">
        <v>0</v>
      </c>
      <c r="C15">
        <v>2</v>
      </c>
    </row>
    <row r="16" spans="1:8" x14ac:dyDescent="0.25">
      <c r="A16">
        <v>139.66</v>
      </c>
      <c r="B16">
        <v>0</v>
      </c>
      <c r="C16">
        <v>4</v>
      </c>
    </row>
    <row r="17" spans="1:3" x14ac:dyDescent="0.25">
      <c r="A17">
        <v>133.78</v>
      </c>
      <c r="B17">
        <v>0</v>
      </c>
      <c r="C17">
        <v>3</v>
      </c>
    </row>
    <row r="18" spans="1:3" x14ac:dyDescent="0.25">
      <c r="A18">
        <v>185.81</v>
      </c>
      <c r="B18">
        <v>1</v>
      </c>
      <c r="C18">
        <v>3</v>
      </c>
    </row>
    <row r="19" spans="1:3" x14ac:dyDescent="0.25">
      <c r="A19">
        <v>222.97</v>
      </c>
      <c r="B19">
        <v>0</v>
      </c>
      <c r="C19">
        <v>0</v>
      </c>
    </row>
    <row r="20" spans="1:3" x14ac:dyDescent="0.25">
      <c r="A20">
        <v>56.86</v>
      </c>
      <c r="B20">
        <v>0</v>
      </c>
      <c r="C20">
        <v>1</v>
      </c>
    </row>
    <row r="21" spans="1:3" x14ac:dyDescent="0.25">
      <c r="A21">
        <v>147.1</v>
      </c>
      <c r="B21">
        <v>0</v>
      </c>
      <c r="C21">
        <v>1</v>
      </c>
    </row>
    <row r="22" spans="1:3" x14ac:dyDescent="0.25">
      <c r="A22">
        <v>126.19</v>
      </c>
      <c r="B22">
        <v>0</v>
      </c>
      <c r="C22">
        <v>5</v>
      </c>
    </row>
    <row r="23" spans="1:3" x14ac:dyDescent="0.25">
      <c r="A23">
        <v>161.03</v>
      </c>
      <c r="B23">
        <v>0</v>
      </c>
      <c r="C23">
        <v>1</v>
      </c>
    </row>
    <row r="24" spans="1:3" x14ac:dyDescent="0.25">
      <c r="A24">
        <v>167.23</v>
      </c>
      <c r="B24">
        <v>0</v>
      </c>
      <c r="C24">
        <v>3</v>
      </c>
    </row>
    <row r="25" spans="1:3" x14ac:dyDescent="0.25">
      <c r="A25">
        <v>151.74</v>
      </c>
      <c r="B25">
        <v>0</v>
      </c>
      <c r="C25">
        <v>2</v>
      </c>
    </row>
    <row r="26" spans="1:3" x14ac:dyDescent="0.25">
      <c r="A26">
        <v>112.57</v>
      </c>
      <c r="B26">
        <v>0</v>
      </c>
      <c r="C26">
        <v>4</v>
      </c>
    </row>
    <row r="27" spans="1:3" x14ac:dyDescent="0.25">
      <c r="A27">
        <v>86.71</v>
      </c>
      <c r="B27">
        <v>0</v>
      </c>
      <c r="C27">
        <v>1</v>
      </c>
    </row>
    <row r="28" spans="1:3" x14ac:dyDescent="0.25">
      <c r="A28">
        <v>185.81</v>
      </c>
      <c r="B28">
        <v>0</v>
      </c>
      <c r="C28">
        <v>2</v>
      </c>
    </row>
    <row r="29" spans="1:3" x14ac:dyDescent="0.25">
      <c r="A29">
        <v>231.7</v>
      </c>
      <c r="B29">
        <v>0</v>
      </c>
      <c r="C29">
        <v>5</v>
      </c>
    </row>
    <row r="30" spans="1:3" x14ac:dyDescent="0.25">
      <c r="A30">
        <v>107.77</v>
      </c>
      <c r="B30">
        <v>1</v>
      </c>
      <c r="C30">
        <v>5</v>
      </c>
    </row>
    <row r="31" spans="1:3" x14ac:dyDescent="0.25">
      <c r="A31">
        <v>237.83</v>
      </c>
      <c r="B31">
        <v>0</v>
      </c>
      <c r="C31">
        <v>2</v>
      </c>
    </row>
    <row r="32" spans="1:3" x14ac:dyDescent="0.25">
      <c r="A32">
        <v>115.97</v>
      </c>
      <c r="B32">
        <v>0</v>
      </c>
      <c r="C32">
        <v>4</v>
      </c>
    </row>
    <row r="33" spans="2:3" x14ac:dyDescent="0.25">
      <c r="B33">
        <v>1</v>
      </c>
      <c r="C33">
        <v>1</v>
      </c>
    </row>
    <row r="34" spans="2:3" x14ac:dyDescent="0.25">
      <c r="B34">
        <v>0</v>
      </c>
      <c r="C34">
        <v>7</v>
      </c>
    </row>
    <row r="35" spans="2:3" x14ac:dyDescent="0.25">
      <c r="B35">
        <v>0</v>
      </c>
      <c r="C35">
        <v>5</v>
      </c>
    </row>
    <row r="36" spans="2:3" x14ac:dyDescent="0.25">
      <c r="B36">
        <v>1</v>
      </c>
      <c r="C36">
        <v>3</v>
      </c>
    </row>
    <row r="37" spans="2:3" x14ac:dyDescent="0.25">
      <c r="B37">
        <v>0</v>
      </c>
      <c r="C37">
        <v>2</v>
      </c>
    </row>
    <row r="38" spans="2:3" x14ac:dyDescent="0.25">
      <c r="B38">
        <v>0</v>
      </c>
      <c r="C38">
        <v>5</v>
      </c>
    </row>
    <row r="39" spans="2:3" x14ac:dyDescent="0.25">
      <c r="B39">
        <v>0</v>
      </c>
      <c r="C39">
        <v>1</v>
      </c>
    </row>
    <row r="40" spans="2:3" x14ac:dyDescent="0.25">
      <c r="B40">
        <v>0</v>
      </c>
      <c r="C40">
        <v>0</v>
      </c>
    </row>
    <row r="41" spans="2:3" x14ac:dyDescent="0.25">
      <c r="B41">
        <v>0</v>
      </c>
      <c r="C41">
        <v>3</v>
      </c>
    </row>
    <row r="42" spans="2:3" x14ac:dyDescent="0.25">
      <c r="B42">
        <v>1</v>
      </c>
      <c r="C42">
        <v>1</v>
      </c>
    </row>
    <row r="43" spans="2:3" x14ac:dyDescent="0.25">
      <c r="B43">
        <v>0</v>
      </c>
      <c r="C43">
        <v>3</v>
      </c>
    </row>
    <row r="44" spans="2:3" x14ac:dyDescent="0.25">
      <c r="B44">
        <v>1</v>
      </c>
      <c r="C44">
        <v>1</v>
      </c>
    </row>
    <row r="45" spans="2:3" x14ac:dyDescent="0.25">
      <c r="B45">
        <v>1</v>
      </c>
      <c r="C45">
        <v>4</v>
      </c>
    </row>
    <row r="46" spans="2:3" x14ac:dyDescent="0.25">
      <c r="B46">
        <v>0</v>
      </c>
      <c r="C46">
        <v>4</v>
      </c>
    </row>
    <row r="47" spans="2:3" x14ac:dyDescent="0.25">
      <c r="B47">
        <v>0</v>
      </c>
      <c r="C47">
        <v>9</v>
      </c>
    </row>
    <row r="48" spans="2:3" x14ac:dyDescent="0.25">
      <c r="B48">
        <v>0</v>
      </c>
      <c r="C48">
        <v>1</v>
      </c>
    </row>
    <row r="49" spans="2:3" x14ac:dyDescent="0.25">
      <c r="B49">
        <v>1</v>
      </c>
      <c r="C49">
        <v>0</v>
      </c>
    </row>
    <row r="50" spans="2:3" x14ac:dyDescent="0.25">
      <c r="B50">
        <v>1</v>
      </c>
      <c r="C50">
        <v>4</v>
      </c>
    </row>
    <row r="51" spans="2:3" x14ac:dyDescent="0.25">
      <c r="B51">
        <v>0</v>
      </c>
      <c r="C51">
        <v>5</v>
      </c>
    </row>
    <row r="52" spans="2:3" x14ac:dyDescent="0.25">
      <c r="B52">
        <v>1</v>
      </c>
      <c r="C5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Confidence</vt:lpstr>
      <vt:lpstr>Confidence2</vt:lpstr>
      <vt:lpstr>Sheet1</vt:lpstr>
    </vt:vector>
  </TitlesOfParts>
  <Company>ISEG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gleao</dc:creator>
  <cp:lastModifiedBy>gleao</cp:lastModifiedBy>
  <dcterms:created xsi:type="dcterms:W3CDTF">2019-03-30T18:59:51Z</dcterms:created>
  <dcterms:modified xsi:type="dcterms:W3CDTF">2019-04-18T14:55:20Z</dcterms:modified>
</cp:coreProperties>
</file>