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ocs\Textos\Próprios\ISEG\Financial Markets\2025-2026\"/>
    </mc:Choice>
  </mc:AlternateContent>
  <xr:revisionPtr revIDLastSave="0" documentId="8_{5D916910-F8F4-4009-A33A-6624290BE61C}" xr6:coauthVersionLast="47" xr6:coauthVersionMax="47" xr10:uidLastSave="{00000000-0000-0000-0000-000000000000}"/>
  <bookViews>
    <workbookView xWindow="-110" yWindow="-110" windowWidth="24220" windowHeight="15500" xr2:uid="{9540062D-C238-4AA3-BF4B-70C1372FC026}"/>
  </bookViews>
  <sheets>
    <sheet name="Return" sheetId="1" r:id="rId1"/>
    <sheet name="Risk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4" i="2" l="1"/>
  <c r="B4" i="2"/>
  <c r="B5" i="2"/>
  <c r="B6" i="2"/>
  <c r="B7" i="2"/>
  <c r="B8" i="2"/>
  <c r="B9" i="2"/>
  <c r="B10" i="2"/>
  <c r="B11" i="2"/>
  <c r="B12" i="2"/>
  <c r="B13" i="2"/>
  <c r="B3" i="2"/>
  <c r="I8" i="1"/>
  <c r="D8" i="1"/>
  <c r="E6" i="1" s="1"/>
  <c r="B8" i="1"/>
  <c r="F5" i="1" s="1"/>
  <c r="F3" i="1" l="1"/>
  <c r="F2" i="1"/>
  <c r="F6" i="1"/>
  <c r="F4" i="1"/>
  <c r="E2" i="1"/>
  <c r="E3" i="1"/>
  <c r="E4" i="1"/>
  <c r="E5" i="1"/>
  <c r="C2" i="1"/>
  <c r="C6" i="1"/>
  <c r="C5" i="1"/>
  <c r="C4" i="1"/>
  <c r="C3" i="1"/>
  <c r="F16" i="1" l="1"/>
  <c r="E10" i="1"/>
  <c r="C10" i="1"/>
  <c r="B18" i="1" l="1"/>
  <c r="G8" i="1" s="1"/>
  <c r="H4" i="1" l="1"/>
  <c r="J4" i="1" s="1"/>
  <c r="H6" i="1"/>
  <c r="J6" i="1" s="1"/>
  <c r="H3" i="1"/>
  <c r="J3" i="1" s="1"/>
  <c r="B9" i="1"/>
  <c r="H5" i="1"/>
  <c r="J5" i="1" s="1"/>
  <c r="H2" i="1"/>
  <c r="H15" i="1" l="1"/>
  <c r="H8" i="1"/>
  <c r="J2" i="1" s="1"/>
  <c r="J13" i="1" s="1"/>
  <c r="C11" i="1" s="1"/>
</calcChain>
</file>

<file path=xl/sharedStrings.xml><?xml version="1.0" encoding="utf-8"?>
<sst xmlns="http://schemas.openxmlformats.org/spreadsheetml/2006/main" count="20" uniqueCount="18">
  <si>
    <t>Month</t>
  </si>
  <si>
    <t>Return on Market (Rm)</t>
  </si>
  <si>
    <r>
      <rPr>
        <sz val="11"/>
        <color theme="1"/>
        <rFont val="Symbol"/>
        <family val="1"/>
        <charset val="2"/>
      </rPr>
      <t>a</t>
    </r>
    <r>
      <rPr>
        <sz val="11"/>
        <color theme="1"/>
        <rFont val="Calibri"/>
        <family val="2"/>
        <scheme val="minor"/>
      </rPr>
      <t>i</t>
    </r>
    <r>
      <rPr>
        <sz val="11"/>
        <color theme="1"/>
        <rFont val="Calibri"/>
        <family val="1"/>
        <charset val="2"/>
        <scheme val="minor"/>
      </rPr>
      <t xml:space="preserve"> = E(Ri) - </t>
    </r>
    <r>
      <rPr>
        <sz val="11"/>
        <color theme="1"/>
        <rFont val="Symbol"/>
        <family val="1"/>
        <charset val="2"/>
      </rPr>
      <t>b</t>
    </r>
    <r>
      <rPr>
        <sz val="11"/>
        <color theme="1"/>
        <rFont val="Calibri"/>
        <family val="1"/>
        <charset val="2"/>
        <scheme val="minor"/>
      </rPr>
      <t>iE(Rm)</t>
    </r>
  </si>
  <si>
    <r>
      <t>e</t>
    </r>
    <r>
      <rPr>
        <vertAlign val="subscript"/>
        <sz val="11"/>
        <color theme="1"/>
        <rFont val="Calibri"/>
        <family val="2"/>
        <scheme val="minor"/>
      </rPr>
      <t>i</t>
    </r>
  </si>
  <si>
    <r>
      <t>Return on Stock (R</t>
    </r>
    <r>
      <rPr>
        <vertAlign val="subscript"/>
        <sz val="11"/>
        <color theme="1"/>
        <rFont val="Calibri"/>
        <family val="2"/>
        <scheme val="minor"/>
      </rPr>
      <t>i</t>
    </r>
    <r>
      <rPr>
        <sz val="11"/>
        <color theme="1"/>
        <rFont val="Calibri"/>
        <family val="2"/>
        <scheme val="minor"/>
      </rPr>
      <t>)</t>
    </r>
  </si>
  <si>
    <t>Variance</t>
  </si>
  <si>
    <t>(Ri-E(Ri))^2</t>
  </si>
  <si>
    <t>Cov(Rm,ei)</t>
  </si>
  <si>
    <t>(Rm-E(Rm))^2</t>
  </si>
  <si>
    <t>or</t>
  </si>
  <si>
    <t>Expected Value</t>
  </si>
  <si>
    <t>(ei-E(ei))^2</t>
  </si>
  <si>
    <t>No. Securities</t>
  </si>
  <si>
    <t>Residual Risk as % of the Residual Risk in a Single Asset Portfolio</t>
  </si>
  <si>
    <t>Covariance</t>
  </si>
  <si>
    <t>(also corresponds to the coefficient in the chart below or the calculation in the row below)</t>
  </si>
  <si>
    <t>(Ri-E(Ri)*(Rm-E(Rm))</t>
  </si>
  <si>
    <r>
      <rPr>
        <sz val="11"/>
        <color theme="1"/>
        <rFont val="Symbol"/>
        <family val="1"/>
        <charset val="2"/>
      </rPr>
      <t>b</t>
    </r>
    <r>
      <rPr>
        <sz val="11"/>
        <color theme="1"/>
        <rFont val="Calibri"/>
        <family val="2"/>
        <scheme val="minor"/>
      </rPr>
      <t>i = Cov(X,Y)/Var(X)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</si>
</sst>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Symbol"/>
      <family val="1"/>
      <charset val="2"/>
    </font>
    <font>
      <sz val="11"/>
      <color theme="1"/>
      <name val="Calibri"/>
      <family val="1"/>
      <charset val="2"/>
      <scheme val="minor"/>
    </font>
    <font>
      <vertAlign val="subscript"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3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64" fontId="0" fillId="0" borderId="0" xfId="0" applyNumberFormat="1"/>
    <xf numFmtId="1" fontId="0" fillId="0" borderId="0" xfId="0" applyNumberForma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2" borderId="0" xfId="0" applyFill="1"/>
    <xf numFmtId="0" fontId="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Stock Returns</a:t>
            </a:r>
            <a:r>
              <a:rPr lang="en-US" baseline="0"/>
              <a:t> as a function of Market Returns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10931605424321959"/>
                  <c:y val="-3.193350831146107E-4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Return!$D$2:$D$6</c:f>
              <c:numCache>
                <c:formatCode>General</c:formatCode>
                <c:ptCount val="5"/>
                <c:pt idx="0">
                  <c:v>4</c:v>
                </c:pt>
                <c:pt idx="1">
                  <c:v>2</c:v>
                </c:pt>
                <c:pt idx="2">
                  <c:v>8</c:v>
                </c:pt>
                <c:pt idx="3">
                  <c:v>6</c:v>
                </c:pt>
                <c:pt idx="4">
                  <c:v>0</c:v>
                </c:pt>
              </c:numCache>
            </c:numRef>
          </c:xVal>
          <c:yVal>
            <c:numRef>
              <c:f>Return!$B$2:$B$6</c:f>
              <c:numCache>
                <c:formatCode>General</c:formatCode>
                <c:ptCount val="5"/>
                <c:pt idx="0">
                  <c:v>10</c:v>
                </c:pt>
                <c:pt idx="1">
                  <c:v>3</c:v>
                </c:pt>
                <c:pt idx="2">
                  <c:v>15</c:v>
                </c:pt>
                <c:pt idx="3">
                  <c:v>9</c:v>
                </c:pt>
                <c:pt idx="4">
                  <c:v>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59A-4A51-8BD6-02686C5363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70737232"/>
        <c:axId val="2070741808"/>
      </c:scatterChart>
      <c:valAx>
        <c:axId val="20707372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0" i="0" baseline="0">
                    <a:effectLst/>
                  </a:rPr>
                  <a:t>R</a:t>
                </a:r>
                <a:r>
                  <a:rPr lang="en-US" sz="1000" b="0" i="0" baseline="-25000">
                    <a:effectLst/>
                  </a:rPr>
                  <a:t>m</a:t>
                </a:r>
                <a:endParaRPr lang="en-US" sz="10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70741808"/>
        <c:crosses val="autoZero"/>
        <c:crossBetween val="midCat"/>
      </c:valAx>
      <c:valAx>
        <c:axId val="20707418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</a:t>
                </a:r>
                <a:r>
                  <a:rPr lang="en-US" baseline="-25000"/>
                  <a:t>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7073723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chart" Target="../charts/chart1.xml"/><Relationship Id="rId1" Type="http://schemas.openxmlformats.org/officeDocument/2006/relationships/image" Target="../media/image1.emf"/><Relationship Id="rId5" Type="http://schemas.openxmlformats.org/officeDocument/2006/relationships/image" Target="../media/image4.emf"/><Relationship Id="rId4" Type="http://schemas.openxmlformats.org/officeDocument/2006/relationships/image" Target="../media/image3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emf"/><Relationship Id="rId1" Type="http://schemas.openxmlformats.org/officeDocument/2006/relationships/image" Target="../media/image5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381000</xdr:colOff>
      <xdr:row>0</xdr:row>
      <xdr:rowOff>0</xdr:rowOff>
    </xdr:from>
    <xdr:to>
      <xdr:col>18</xdr:col>
      <xdr:colOff>412750</xdr:colOff>
      <xdr:row>9</xdr:row>
      <xdr:rowOff>109642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BA6AE87-2974-29A6-39B3-7308A9952E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99450" y="0"/>
          <a:ext cx="5638800" cy="19765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18</xdr:row>
      <xdr:rowOff>19050</xdr:rowOff>
    </xdr:from>
    <xdr:to>
      <xdr:col>9</xdr:col>
      <xdr:colOff>482600</xdr:colOff>
      <xdr:row>33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A1D76065-FA2F-FAA1-5250-8C355580514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13</xdr:row>
      <xdr:rowOff>120650</xdr:rowOff>
    </xdr:from>
    <xdr:to>
      <xdr:col>1</xdr:col>
      <xdr:colOff>457200</xdr:colOff>
      <xdr:row>14</xdr:row>
      <xdr:rowOff>173544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1F9AFEA8-4366-4237-9E88-2A86AD7518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92450"/>
          <a:ext cx="1663700" cy="2370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184150</xdr:colOff>
      <xdr:row>10</xdr:row>
      <xdr:rowOff>25400</xdr:rowOff>
    </xdr:from>
    <xdr:to>
      <xdr:col>0</xdr:col>
      <xdr:colOff>998996</xdr:colOff>
      <xdr:row>12</xdr:row>
      <xdr:rowOff>165100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A3A7D894-EAC9-D5AB-FA41-9B99A0771E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150" y="2076450"/>
          <a:ext cx="814846" cy="508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209550</xdr:colOff>
      <xdr:row>8</xdr:row>
      <xdr:rowOff>0</xdr:rowOff>
    </xdr:from>
    <xdr:to>
      <xdr:col>0</xdr:col>
      <xdr:colOff>951284</xdr:colOff>
      <xdr:row>9</xdr:row>
      <xdr:rowOff>6350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3144E4F3-FF66-0F84-5D62-F48C2B07D0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682750"/>
          <a:ext cx="741734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0</xdr:row>
      <xdr:rowOff>0</xdr:rowOff>
    </xdr:from>
    <xdr:to>
      <xdr:col>17</xdr:col>
      <xdr:colOff>11172</xdr:colOff>
      <xdr:row>10</xdr:row>
      <xdr:rowOff>158201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681B7F2-E8B2-4475-E717-6102AD8B10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57600" y="0"/>
          <a:ext cx="6716772" cy="2736301"/>
        </a:xfrm>
        <a:prstGeom prst="rect">
          <a:avLst/>
        </a:prstGeom>
      </xdr:spPr>
    </xdr:pic>
    <xdr:clientData/>
  </xdr:twoCellAnchor>
  <xdr:twoCellAnchor editAs="oneCell">
    <xdr:from>
      <xdr:col>2</xdr:col>
      <xdr:colOff>488950</xdr:colOff>
      <xdr:row>2</xdr:row>
      <xdr:rowOff>139700</xdr:rowOff>
    </xdr:from>
    <xdr:to>
      <xdr:col>4</xdr:col>
      <xdr:colOff>482600</xdr:colOff>
      <xdr:row>6</xdr:row>
      <xdr:rowOff>63500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A988563-85BE-62F2-7213-04055BC40C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8150" y="508000"/>
          <a:ext cx="1212850" cy="660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9A6110-F020-49FE-8327-8AFF0AA41014}">
  <dimension ref="A1:J18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18" sqref="A18:B18"/>
    </sheetView>
  </sheetViews>
  <sheetFormatPr defaultRowHeight="14.5"/>
  <cols>
    <col min="1" max="1" width="17.26953125" bestFit="1" customWidth="1"/>
    <col min="2" max="2" width="18.7265625" customWidth="1"/>
    <col min="3" max="3" width="10.1796875" customWidth="1"/>
    <col min="4" max="4" width="21.26953125" customWidth="1"/>
    <col min="5" max="5" width="16" customWidth="1"/>
    <col min="6" max="6" width="19.1796875" customWidth="1"/>
    <col min="7" max="7" width="16.453125" bestFit="1" customWidth="1"/>
    <col min="9" max="9" width="20.36328125" customWidth="1"/>
    <col min="10" max="10" width="10.1796875" customWidth="1"/>
    <col min="11" max="11" width="14" bestFit="1" customWidth="1"/>
    <col min="17" max="17" width="13.90625" bestFit="1" customWidth="1"/>
  </cols>
  <sheetData>
    <row r="1" spans="1:10" ht="16.5">
      <c r="A1" s="3" t="s">
        <v>0</v>
      </c>
      <c r="B1" s="4" t="s">
        <v>4</v>
      </c>
      <c r="C1" s="4" t="s">
        <v>6</v>
      </c>
      <c r="D1" s="4" t="s">
        <v>1</v>
      </c>
      <c r="E1" s="4" t="s">
        <v>8</v>
      </c>
      <c r="F1" s="4" t="s">
        <v>16</v>
      </c>
      <c r="G1" s="10" t="s">
        <v>2</v>
      </c>
      <c r="H1" s="3" t="s">
        <v>3</v>
      </c>
      <c r="I1" s="4" t="s">
        <v>1</v>
      </c>
      <c r="J1" s="4" t="s">
        <v>11</v>
      </c>
    </row>
    <row r="2" spans="1:10">
      <c r="A2">
        <v>1</v>
      </c>
      <c r="B2">
        <v>10</v>
      </c>
      <c r="C2">
        <f>(B2-B$8)^2</f>
        <v>4</v>
      </c>
      <c r="D2">
        <v>4</v>
      </c>
      <c r="E2">
        <f>(D2-D$8)^2</f>
        <v>0</v>
      </c>
      <c r="F2">
        <f>(B2-B$8)*(D2-D$8)</f>
        <v>0</v>
      </c>
      <c r="H2">
        <f>B2-(G$8+B$18*D2)</f>
        <v>2</v>
      </c>
      <c r="I2">
        <v>4</v>
      </c>
      <c r="J2">
        <f>(H2-H8)^2</f>
        <v>4</v>
      </c>
    </row>
    <row r="3" spans="1:10">
      <c r="A3">
        <v>2</v>
      </c>
      <c r="B3">
        <v>3</v>
      </c>
      <c r="C3">
        <f>(B3-B$8)^2</f>
        <v>25</v>
      </c>
      <c r="D3">
        <v>2</v>
      </c>
      <c r="E3">
        <f>(D3-D$8)^2</f>
        <v>4</v>
      </c>
      <c r="F3">
        <f>(B3-B$8)*(D3-D$8)</f>
        <v>10</v>
      </c>
      <c r="H3">
        <f>B3-(G$8+B$18*D3)</f>
        <v>-2</v>
      </c>
      <c r="I3">
        <v>2</v>
      </c>
      <c r="J3">
        <f>(H3-H10)^2</f>
        <v>4</v>
      </c>
    </row>
    <row r="4" spans="1:10">
      <c r="A4">
        <v>3</v>
      </c>
      <c r="B4">
        <v>15</v>
      </c>
      <c r="C4">
        <f>(B4-B$8)^2</f>
        <v>49</v>
      </c>
      <c r="D4">
        <v>8</v>
      </c>
      <c r="E4">
        <f>(D4-D$8)^2</f>
        <v>16</v>
      </c>
      <c r="F4">
        <f>(B4-B$8)*(D4-D$8)</f>
        <v>28</v>
      </c>
      <c r="H4">
        <f>B4-(G$8+B$18*D4)</f>
        <v>1</v>
      </c>
      <c r="I4">
        <v>8</v>
      </c>
      <c r="J4">
        <f>(H4-H11)^2</f>
        <v>1</v>
      </c>
    </row>
    <row r="5" spans="1:10">
      <c r="A5">
        <v>4</v>
      </c>
      <c r="B5">
        <v>9</v>
      </c>
      <c r="C5">
        <f>(B5-B$8)^2</f>
        <v>1</v>
      </c>
      <c r="D5">
        <v>6</v>
      </c>
      <c r="E5">
        <f>(D5-D$8)^2</f>
        <v>4</v>
      </c>
      <c r="F5">
        <f>(B5-B$8)*(D5-D$8)</f>
        <v>2</v>
      </c>
      <c r="H5">
        <f>B5-(G$8+B$18*D5)</f>
        <v>-2</v>
      </c>
      <c r="I5">
        <v>6</v>
      </c>
      <c r="J5">
        <f>(H5-H12)^2</f>
        <v>4</v>
      </c>
    </row>
    <row r="6" spans="1:10">
      <c r="A6">
        <v>5</v>
      </c>
      <c r="B6">
        <v>3</v>
      </c>
      <c r="C6">
        <f>(B6-B$8)^2</f>
        <v>25</v>
      </c>
      <c r="D6">
        <v>0</v>
      </c>
      <c r="E6">
        <f>(D6-D$8)^2</f>
        <v>16</v>
      </c>
      <c r="F6">
        <f>(B6-B$8)*(D6-D$8)</f>
        <v>20</v>
      </c>
      <c r="H6">
        <f>B6-(G$8+B$18*D6)</f>
        <v>1</v>
      </c>
      <c r="I6">
        <v>0</v>
      </c>
      <c r="J6">
        <f>(H6-H13)^2</f>
        <v>1</v>
      </c>
    </row>
    <row r="8" spans="1:10">
      <c r="A8" s="2" t="s">
        <v>10</v>
      </c>
      <c r="B8">
        <f>AVERAGE(B2:B6)</f>
        <v>8</v>
      </c>
      <c r="D8">
        <f>AVERAGE(D2:D6)</f>
        <v>4</v>
      </c>
      <c r="G8" s="9">
        <f>B8-B18*D8</f>
        <v>2</v>
      </c>
      <c r="H8">
        <f>AVERAGE(H2:H6)</f>
        <v>0</v>
      </c>
      <c r="I8">
        <f>AVERAGE(I2:I6)</f>
        <v>4</v>
      </c>
    </row>
    <row r="9" spans="1:10">
      <c r="A9" s="2" t="s">
        <v>9</v>
      </c>
      <c r="B9">
        <f>G8+B18*D8</f>
        <v>8</v>
      </c>
    </row>
    <row r="10" spans="1:10">
      <c r="A10" t="s">
        <v>5</v>
      </c>
      <c r="C10">
        <f>SUM(C2:C6)/5</f>
        <v>20.8</v>
      </c>
      <c r="E10">
        <f>SUM(E2:E6)/5</f>
        <v>8</v>
      </c>
    </row>
    <row r="11" spans="1:10">
      <c r="A11" t="s">
        <v>9</v>
      </c>
      <c r="C11">
        <f>B18^2*E10+J13</f>
        <v>20.8</v>
      </c>
    </row>
    <row r="13" spans="1:10">
      <c r="J13">
        <f>SUM(J2:J6)/5</f>
        <v>2.8</v>
      </c>
    </row>
    <row r="15" spans="1:10">
      <c r="A15" t="s">
        <v>7</v>
      </c>
      <c r="H15">
        <f>COVAR(D2:D6,H2:H6)</f>
        <v>0</v>
      </c>
    </row>
    <row r="16" spans="1:10">
      <c r="A16" s="9" t="s">
        <v>14</v>
      </c>
      <c r="B16" s="9"/>
      <c r="C16" s="9"/>
      <c r="D16" s="9"/>
      <c r="E16" s="9"/>
      <c r="F16" s="9">
        <f>SUM(F2:F6)/COUNT(F2:F6)</f>
        <v>12</v>
      </c>
    </row>
    <row r="18" spans="1:3">
      <c r="A18" s="1" t="s">
        <v>17</v>
      </c>
      <c r="B18">
        <f>F16/E10</f>
        <v>1.5</v>
      </c>
      <c r="C18" t="s">
        <v>15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154BBA-E1F5-45F2-B0F6-8885D29D2B69}">
  <dimension ref="A1:B14"/>
  <sheetViews>
    <sheetView workbookViewId="0">
      <selection activeCell="B1" sqref="B1"/>
    </sheetView>
  </sheetViews>
  <sheetFormatPr defaultRowHeight="14.5"/>
  <cols>
    <col min="1" max="1" width="12.08984375" bestFit="1" customWidth="1"/>
    <col min="2" max="2" width="15.08984375" customWidth="1"/>
  </cols>
  <sheetData>
    <row r="1" spans="1:2" ht="72.5">
      <c r="A1" s="7" t="s">
        <v>12</v>
      </c>
      <c r="B1" s="8" t="s">
        <v>13</v>
      </c>
    </row>
    <row r="2" spans="1:2">
      <c r="A2">
        <v>1</v>
      </c>
      <c r="B2">
        <v>100</v>
      </c>
    </row>
    <row r="3" spans="1:2">
      <c r="A3">
        <v>2</v>
      </c>
      <c r="B3" s="6">
        <f>1/A3*B$2</f>
        <v>50</v>
      </c>
    </row>
    <row r="4" spans="1:2">
      <c r="A4">
        <v>3</v>
      </c>
      <c r="B4" s="6">
        <f t="shared" ref="B4:B14" si="0">1/A4*B$2</f>
        <v>33.333333333333329</v>
      </c>
    </row>
    <row r="5" spans="1:2">
      <c r="A5">
        <v>4</v>
      </c>
      <c r="B5" s="6">
        <f t="shared" si="0"/>
        <v>25</v>
      </c>
    </row>
    <row r="6" spans="1:2">
      <c r="A6">
        <v>5</v>
      </c>
      <c r="B6" s="6">
        <f t="shared" si="0"/>
        <v>20</v>
      </c>
    </row>
    <row r="7" spans="1:2">
      <c r="A7">
        <v>6</v>
      </c>
      <c r="B7" s="6">
        <f t="shared" si="0"/>
        <v>16.666666666666664</v>
      </c>
    </row>
    <row r="8" spans="1:2">
      <c r="A8">
        <v>7</v>
      </c>
      <c r="B8" s="6">
        <f t="shared" si="0"/>
        <v>14.285714285714285</v>
      </c>
    </row>
    <row r="9" spans="1:2">
      <c r="A9">
        <v>8</v>
      </c>
      <c r="B9" s="6">
        <f t="shared" si="0"/>
        <v>12.5</v>
      </c>
    </row>
    <row r="10" spans="1:2">
      <c r="A10">
        <v>9</v>
      </c>
      <c r="B10" s="6">
        <f t="shared" si="0"/>
        <v>11.111111111111111</v>
      </c>
    </row>
    <row r="11" spans="1:2">
      <c r="A11">
        <v>10</v>
      </c>
      <c r="B11" s="6">
        <f t="shared" si="0"/>
        <v>10</v>
      </c>
    </row>
    <row r="12" spans="1:2">
      <c r="A12">
        <v>20</v>
      </c>
      <c r="B12" s="6">
        <f t="shared" si="0"/>
        <v>5</v>
      </c>
    </row>
    <row r="13" spans="1:2">
      <c r="A13">
        <v>100</v>
      </c>
      <c r="B13" s="6">
        <f t="shared" si="0"/>
        <v>1</v>
      </c>
    </row>
    <row r="14" spans="1:2">
      <c r="A14">
        <v>1000</v>
      </c>
      <c r="B14" s="5">
        <f t="shared" si="0"/>
        <v>0.1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Return</vt:lpstr>
      <vt:lpstr>Risk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Barros Luís</dc:creator>
  <cp:lastModifiedBy>JORGE HUMBERTO DA CRUZ BARROS DE JESUS LUIS</cp:lastModifiedBy>
  <dcterms:created xsi:type="dcterms:W3CDTF">2023-04-05T22:06:23Z</dcterms:created>
  <dcterms:modified xsi:type="dcterms:W3CDTF">2025-09-27T15:53:57Z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756dabd-1ab2-455c-ac5f-fbfcf45fdb51_Enabled">
    <vt:lpwstr>true</vt:lpwstr>
  </property>
  <property fmtid="{D5CDD505-2E9C-101B-9397-08002B2CF9AE}" pid="3" name="MSIP_Label_2756dabd-1ab2-455c-ac5f-fbfcf45fdb51_SetDate">
    <vt:lpwstr>2023-04-06T09:48:59Z</vt:lpwstr>
  </property>
  <property fmtid="{D5CDD505-2E9C-101B-9397-08002B2CF9AE}" pid="4" name="MSIP_Label_2756dabd-1ab2-455c-ac5f-fbfcf45fdb51_Method">
    <vt:lpwstr>Privileged</vt:lpwstr>
  </property>
  <property fmtid="{D5CDD505-2E9C-101B-9397-08002B2CF9AE}" pid="5" name="MSIP_Label_2756dabd-1ab2-455c-ac5f-fbfcf45fdb51_Name">
    <vt:lpwstr>2756dabd-1ab2-455c-ac5f-fbfcf45fdb51</vt:lpwstr>
  </property>
  <property fmtid="{D5CDD505-2E9C-101B-9397-08002B2CF9AE}" pid="6" name="MSIP_Label_2756dabd-1ab2-455c-ac5f-fbfcf45fdb51_SiteId">
    <vt:lpwstr>0f172980-1261-4323-ab7a-c89b472843d7</vt:lpwstr>
  </property>
  <property fmtid="{D5CDD505-2E9C-101B-9397-08002B2CF9AE}" pid="7" name="MSIP_Label_2756dabd-1ab2-455c-ac5f-fbfcf45fdb51_ActionId">
    <vt:lpwstr>6cd0419e-2207-428c-b303-db9f1069467b</vt:lpwstr>
  </property>
  <property fmtid="{D5CDD505-2E9C-101B-9397-08002B2CF9AE}" pid="8" name="MSIP_Label_2756dabd-1ab2-455c-ac5f-fbfcf45fdb51_ContentBits">
    <vt:lpwstr>0</vt:lpwstr>
  </property>
</Properties>
</file>