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threadedComments/threadedComment3.xml" ContentType="application/vnd.ms-excel.threaded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threadedComments/threadedComment4.xml" ContentType="application/vnd.ms-excel.threaded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threadedComments/threadedComment5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JBL\Documents\Próprios\ISEG\Financial Markets\"/>
    </mc:Choice>
  </mc:AlternateContent>
  <xr:revisionPtr revIDLastSave="0" documentId="8_{014AD677-40D4-4F02-B669-F828BDACFC89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10y" sheetId="1" r:id="rId1"/>
    <sheet name="Q1_5y" sheetId="4" r:id="rId2"/>
    <sheet name="Q1_3y" sheetId="6" r:id="rId3"/>
    <sheet name="Q2_5y" sheetId="8" r:id="rId4"/>
    <sheet name="Q2_10y" sheetId="9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0" i="1" l="1"/>
  <c r="I8" i="1" s="1"/>
  <c r="F9" i="1"/>
  <c r="F8" i="1"/>
  <c r="D14" i="9"/>
  <c r="C14" i="9"/>
  <c r="C13" i="9"/>
  <c r="C8" i="9"/>
  <c r="C9" i="9"/>
  <c r="C10" i="9"/>
  <c r="C11" i="9"/>
  <c r="C12" i="9"/>
  <c r="G2" i="9"/>
  <c r="C6" i="9" s="1"/>
  <c r="B8" i="9"/>
  <c r="B9" i="9"/>
  <c r="B10" i="9"/>
  <c r="B11" i="9"/>
  <c r="B12" i="9"/>
  <c r="K10" i="9"/>
  <c r="K9" i="9"/>
  <c r="K8" i="9"/>
  <c r="K7" i="9"/>
  <c r="K6" i="9"/>
  <c r="K5" i="9"/>
  <c r="K4" i="9"/>
  <c r="K3" i="9"/>
  <c r="K2" i="9"/>
  <c r="K1" i="9"/>
  <c r="K6" i="8"/>
  <c r="K5" i="8"/>
  <c r="K4" i="8"/>
  <c r="K3" i="8"/>
  <c r="K2" i="8"/>
  <c r="K1" i="8"/>
  <c r="B13" i="9"/>
  <c r="B7" i="9"/>
  <c r="B6" i="9"/>
  <c r="B5" i="9"/>
  <c r="B4" i="9"/>
  <c r="B3" i="9"/>
  <c r="B16" i="9" s="1"/>
  <c r="C5" i="9" s="1"/>
  <c r="G2" i="8"/>
  <c r="A19" i="8"/>
  <c r="B8" i="8"/>
  <c r="B7" i="8"/>
  <c r="B6" i="8"/>
  <c r="B5" i="8"/>
  <c r="B4" i="8"/>
  <c r="A19" i="4"/>
  <c r="B6" i="6"/>
  <c r="B5" i="6"/>
  <c r="B4" i="6"/>
  <c r="B3" i="6"/>
  <c r="B8" i="4"/>
  <c r="B7" i="4"/>
  <c r="B6" i="4"/>
  <c r="B5" i="4"/>
  <c r="B4" i="4"/>
  <c r="D11" i="9" l="1"/>
  <c r="D10" i="9"/>
  <c r="D9" i="9"/>
  <c r="C7" i="9"/>
  <c r="D7" i="9" s="1"/>
  <c r="K11" i="9"/>
  <c r="C4" i="9"/>
  <c r="D6" i="9"/>
  <c r="D8" i="9"/>
  <c r="D5" i="9"/>
  <c r="B3" i="8"/>
  <c r="B11" i="8" s="1"/>
  <c r="C8" i="8" s="1"/>
  <c r="D8" i="8" s="1"/>
  <c r="B9" i="6"/>
  <c r="C5" i="6" s="1"/>
  <c r="D5" i="6" s="1"/>
  <c r="B3" i="4"/>
  <c r="B11" i="4" s="1"/>
  <c r="C8" i="4" s="1"/>
  <c r="D8" i="4" s="1"/>
  <c r="D4" i="9" l="1"/>
  <c r="B17" i="9" s="1"/>
  <c r="C6" i="8"/>
  <c r="D6" i="8" s="1"/>
  <c r="C7" i="8"/>
  <c r="D7" i="8" s="1"/>
  <c r="C4" i="8"/>
  <c r="C5" i="8"/>
  <c r="D5" i="8" s="1"/>
  <c r="C6" i="6"/>
  <c r="D6" i="6" s="1"/>
  <c r="C4" i="6"/>
  <c r="C7" i="6" s="1"/>
  <c r="C6" i="4"/>
  <c r="D6" i="4" s="1"/>
  <c r="C5" i="4"/>
  <c r="D5" i="4" s="1"/>
  <c r="C7" i="4"/>
  <c r="D7" i="4" s="1"/>
  <c r="C4" i="4"/>
  <c r="B4" i="1"/>
  <c r="D12" i="9" l="1"/>
  <c r="B19" i="9"/>
  <c r="B18" i="9"/>
  <c r="D4" i="8"/>
  <c r="D9" i="8" s="1"/>
  <c r="B12" i="8" s="1"/>
  <c r="C9" i="8"/>
  <c r="D4" i="6"/>
  <c r="D7" i="6" s="1"/>
  <c r="B10" i="6" s="1"/>
  <c r="B11" i="6" s="1"/>
  <c r="B13" i="6" s="1"/>
  <c r="C9" i="4"/>
  <c r="D4" i="4"/>
  <c r="D9" i="4" s="1"/>
  <c r="B12" i="4" s="1"/>
  <c r="B3" i="1"/>
  <c r="B8" i="1" s="1"/>
  <c r="B20" i="9" l="1"/>
  <c r="D13" i="9"/>
  <c r="B13" i="4"/>
  <c r="B15" i="4" s="1"/>
  <c r="A17" i="4"/>
  <c r="A17" i="8"/>
  <c r="B14" i="8"/>
  <c r="B13" i="8"/>
  <c r="B15" i="8" s="1"/>
  <c r="B12" i="6"/>
  <c r="B14" i="4"/>
  <c r="C4" i="1"/>
  <c r="D4" i="1" s="1"/>
  <c r="C5" i="1"/>
  <c r="D5" i="1" s="1"/>
  <c r="D6" i="1" l="1"/>
  <c r="B9" i="1" s="1"/>
  <c r="B10" i="1" l="1"/>
  <c r="B12" i="1" s="1"/>
  <c r="B1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tc={C78AA24B-E2D0-4AE4-858F-DB319A9ED2DF}</author>
    <author>tc={17438C72-A4A8-4B86-A5E0-AE09D73814EF}</author>
  </authors>
  <commentList>
    <comment ref="C1" authorId="0" shapeId="0" xr:uid="{C78AA24B-E2D0-4AE4-858F-DB319A9ED2DF}">
      <text>
        <t>[Threaded comment]
Your version of Excel allows you to read this threaded comment; however, any edits to it will get removed if the file is opened in a newer version of Excel. Learn more: https://go.microsoft.com/fwlink/?linkid=870924
Comment:
    Weights = ratio between the present value of each cash-flow and the bond price</t>
      </text>
    </comment>
    <comment ref="D1" authorId="1" shapeId="0" xr:uid="{17438C72-A4A8-4B86-A5E0-AE09D73814EF}">
      <text>
        <t>[Threaded comment]
Your version of Excel allows you to read this threaded comment; however, any edits to it will get removed if the file is opened in a newer version of Excel. Learn more: https://go.microsoft.com/fwlink/?linkid=870924
Comment:
    Weighted average of the maturities of all cash-flows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tc={C78AA24B-E2D0-4AE5-858F-DB319A9ED2DF}</author>
    <author>tc={17438C72-A4A8-4B87-A5E0-AE09D73814EF}</author>
  </authors>
  <commentList>
    <comment ref="C1" authorId="0" shapeId="0" xr:uid="{D5D3FD6C-E908-471D-B7F3-3F6D18ABC540}">
      <text>
        <t>[Threaded comment]
Your version of Excel allows you to read this threaded comment; however, any edits to it will get removed if the file is opened in a newer version of Excel. Learn more: https://go.microsoft.com/fwlink/?linkid=870924
Comment:
    Weights = ratio between the present value of each cash-flow and the bond price</t>
      </text>
    </comment>
    <comment ref="D1" authorId="1" shapeId="0" xr:uid="{D84FCDB7-920B-493B-8FA9-3B372F203C16}">
      <text>
        <t>[Threaded comment]
Your version of Excel allows you to read this threaded comment; however, any edits to it will get removed if the file is opened in a newer version of Excel. Learn more: https://go.microsoft.com/fwlink/?linkid=870924
Comment:
    Weighted average of the maturities of all cash-flows</t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tc={C78AA24B-E2D0-4AE6-858F-DB319A9ED2DF}</author>
    <author>tc={17438C72-A4A8-4B88-A5E0-AE09D73814EF}</author>
  </authors>
  <commentList>
    <comment ref="C1" authorId="0" shapeId="0" xr:uid="{D6A28A1F-D85E-40C1-A65D-271F37C1A394}">
      <text>
        <t>[Threaded comment]
Your version of Excel allows you to read this threaded comment; however, any edits to it will get removed if the file is opened in a newer version of Excel. Learn more: https://go.microsoft.com/fwlink/?linkid=870924
Comment:
    Weights = ratio between the present value of each cash-flow and the bond price</t>
      </text>
    </comment>
    <comment ref="D1" authorId="1" shapeId="0" xr:uid="{16DBE9FB-3BC9-474F-AAB6-CA777BEF9FE0}">
      <text>
        <t>[Threaded comment]
Your version of Excel allows you to read this threaded comment; however, any edits to it will get removed if the file is opened in a newer version of Excel. Learn more: https://go.microsoft.com/fwlink/?linkid=870924
Comment:
    Weighted average of the maturities of all cash-flows</t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tc={A1FBE140-A83E-4F8A-B80B-72D937A3B023}</author>
    <author>tc={F485CA9F-B5F2-4757-9FB4-7BADD8402A29}</author>
  </authors>
  <commentList>
    <comment ref="C1" authorId="0" shapeId="0" xr:uid="{A1FBE140-A83E-4F8A-B80B-72D937A3B023}">
      <text>
        <t>[Threaded comment]
Your version of Excel allows you to read this threaded comment; however, any edits to it will get removed if the file is opened in a newer version of Excel. Learn more: https://go.microsoft.com/fwlink/?linkid=870924
Comment:
    Weights = ratio between the present value of each cash-flow and the bond price</t>
      </text>
    </comment>
    <comment ref="D1" authorId="1" shapeId="0" xr:uid="{F485CA9F-B5F2-4757-9FB4-7BADD8402A29}">
      <text>
        <t>[Threaded comment]
Your version of Excel allows you to read this threaded comment; however, any edits to it will get removed if the file is opened in a newer version of Excel. Learn more: https://go.microsoft.com/fwlink/?linkid=870924
Comment:
    Weighted average of the maturities of all cash-flows</t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tc={1D58DD2E-5007-4CCF-B922-F961576F4A59}</author>
    <author>tc={EAF18A29-328C-4168-B269-7481452BB6DE}</author>
  </authors>
  <commentList>
    <comment ref="C1" authorId="0" shapeId="0" xr:uid="{1D58DD2E-5007-4CCF-B922-F961576F4A59}">
      <text>
        <t>[Threaded comment]
Your version of Excel allows you to read this threaded comment; however, any edits to it will get removed if the file is opened in a newer version of Excel. Learn more: https://go.microsoft.com/fwlink/?linkid=870924
Comment:
    Weights = ratio between the present value of each cash-flow and the bond price</t>
      </text>
    </comment>
    <comment ref="D1" authorId="1" shapeId="0" xr:uid="{EAF18A29-328C-4168-B269-7481452BB6DE}">
      <text>
        <t>[Threaded comment]
Your version of Excel allows you to read this threaded comment; however, any edits to it will get removed if the file is opened in a newer version of Excel. Learn more: https://go.microsoft.com/fwlink/?linkid=870924
Comment:
    Weighted average of the maturities of all cash-flows</t>
      </text>
    </comment>
  </commentList>
</comments>
</file>

<file path=xl/sharedStrings.xml><?xml version="1.0" encoding="utf-8"?>
<sst xmlns="http://schemas.openxmlformats.org/spreadsheetml/2006/main" count="82" uniqueCount="19">
  <si>
    <t>Duration</t>
  </si>
  <si>
    <t>c</t>
  </si>
  <si>
    <t>P</t>
  </si>
  <si>
    <t>Maturity</t>
  </si>
  <si>
    <t>FV</t>
  </si>
  <si>
    <t>Cash Flow</t>
  </si>
  <si>
    <t>Time of Cash Flow (n)</t>
  </si>
  <si>
    <t>Total</t>
  </si>
  <si>
    <t>MD</t>
  </si>
  <si>
    <t>Var(%) P with dy=0,5 pp -continuous compounding (duration)</t>
  </si>
  <si>
    <t>Var(%) P with dy=0,5 pp - discrete compounding (MD)</t>
  </si>
  <si>
    <t>Fn</t>
  </si>
  <si>
    <t>Bond cash-flows</t>
  </si>
  <si>
    <t>w</t>
  </si>
  <si>
    <t>Bond Price</t>
  </si>
  <si>
    <t>ytm</t>
  </si>
  <si>
    <t>b=2P-C1</t>
  </si>
  <si>
    <t>c=(P-C1-C2-M)</t>
  </si>
  <si>
    <t>a=P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</si>
</sst>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%"/>
    <numFmt numFmtId="165" formatCode="0.000%"/>
    <numFmt numFmtId="166" formatCode="0.00000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6"/>
      <color rgb="FF000099"/>
      <name val="Cambria Math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20">
    <xf numFmtId="0" fontId="0" fillId="0" borderId="0" xfId="0"/>
    <xf numFmtId="0" fontId="1" fillId="0" borderId="0" xfId="0" applyFont="1"/>
    <xf numFmtId="10" fontId="1" fillId="0" borderId="0" xfId="0" applyNumberFormat="1" applyFont="1"/>
    <xf numFmtId="164" fontId="0" fillId="0" borderId="0" xfId="1" applyNumberFormat="1" applyFont="1"/>
    <xf numFmtId="10" fontId="0" fillId="0" borderId="0" xfId="1" applyNumberFormat="1" applyFont="1"/>
    <xf numFmtId="10" fontId="1" fillId="0" borderId="0" xfId="1" applyNumberFormat="1" applyFont="1"/>
    <xf numFmtId="0" fontId="0" fillId="2" borderId="0" xfId="0" applyFill="1" applyAlignment="1">
      <alignment vertical="top"/>
    </xf>
    <xf numFmtId="0" fontId="3" fillId="2" borderId="0" xfId="0" applyFont="1" applyFill="1" applyAlignment="1">
      <alignment vertical="top"/>
    </xf>
    <xf numFmtId="0" fontId="0" fillId="2" borderId="2" xfId="0" applyFill="1" applyBorder="1" applyAlignment="1">
      <alignment vertical="top"/>
    </xf>
    <xf numFmtId="0" fontId="4" fillId="0" borderId="0" xfId="0" applyFont="1"/>
    <xf numFmtId="165" fontId="1" fillId="0" borderId="0" xfId="0" applyNumberFormat="1" applyFont="1"/>
    <xf numFmtId="165" fontId="0" fillId="0" borderId="0" xfId="1" applyNumberFormat="1" applyFont="1"/>
    <xf numFmtId="2" fontId="1" fillId="0" borderId="0" xfId="0" applyNumberFormat="1" applyFont="1"/>
    <xf numFmtId="2" fontId="0" fillId="0" borderId="0" xfId="0" applyNumberFormat="1"/>
    <xf numFmtId="166" fontId="0" fillId="2" borderId="0" xfId="0" applyNumberFormat="1" applyFill="1" applyAlignment="1">
      <alignment vertical="top"/>
    </xf>
    <xf numFmtId="0" fontId="0" fillId="2" borderId="0" xfId="0" applyFill="1" applyAlignment="1">
      <alignment horizontal="center" vertical="top" wrapText="1"/>
    </xf>
    <xf numFmtId="0" fontId="0" fillId="2" borderId="1" xfId="0" applyFill="1" applyBorder="1" applyAlignment="1">
      <alignment vertical="top" wrapText="1"/>
    </xf>
    <xf numFmtId="0" fontId="0" fillId="2" borderId="0" xfId="0" applyFill="1" applyAlignment="1">
      <alignment vertical="top"/>
    </xf>
    <xf numFmtId="0" fontId="0" fillId="2" borderId="1" xfId="0" applyFill="1" applyBorder="1" applyAlignment="1">
      <alignment vertical="top"/>
    </xf>
    <xf numFmtId="0" fontId="5" fillId="0" borderId="0" xfId="0" applyFont="1" applyAlignment="1">
      <alignment horizontal="justify" vertical="center" readingOrder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microsoft.com/office/2017/10/relationships/person" Target="persons/perso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0</xdr:row>
      <xdr:rowOff>9525</xdr:rowOff>
    </xdr:from>
    <xdr:ext cx="1300559" cy="34695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0000-000004000000}"/>
                </a:ext>
              </a:extLst>
            </xdr:cNvPr>
            <xdr:cNvSpPr txBox="1"/>
          </xdr:nvSpPr>
          <xdr:spPr>
            <a:xfrm>
              <a:off x="1295400" y="9525"/>
              <a:ext cx="1300559" cy="34695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pt-PT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pt-PT" sz="1100" b="0" i="1">
                            <a:latin typeface="Cambria Math" panose="02040503050406030204" pitchFamily="18" charset="0"/>
                          </a:rPr>
                          <m:t>𝑤</m:t>
                        </m:r>
                      </m:e>
                      <m:sub>
                        <m:r>
                          <a:rPr lang="pt-PT" sz="1100" b="0" i="1">
                            <a:latin typeface="Cambria Math" panose="02040503050406030204" pitchFamily="18" charset="0"/>
                          </a:rPr>
                          <m:t>𝑛</m:t>
                        </m:r>
                      </m:sub>
                    </m:sSub>
                    <m:r>
                      <a:rPr lang="pt-PT" sz="1100" b="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pt-PT" sz="11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pt-PT" sz="1100" b="0" i="1">
                            <a:latin typeface="Cambria Math" panose="02040503050406030204" pitchFamily="18" charset="0"/>
                          </a:rPr>
                          <m:t>1</m:t>
                        </m:r>
                      </m:num>
                      <m:den>
                        <m:r>
                          <a:rPr lang="pt-PT" sz="1100" b="0" i="1">
                            <a:latin typeface="Cambria Math" panose="02040503050406030204" pitchFamily="18" charset="0"/>
                          </a:rPr>
                          <m:t>𝑃</m:t>
                        </m:r>
                      </m:den>
                    </m:f>
                    <m:r>
                      <a:rPr lang="pt-PT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∙</m:t>
                    </m:r>
                    <m:f>
                      <m:fPr>
                        <m:ctrlPr>
                          <a:rPr lang="pt-PT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pt-PT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pt-PT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𝐹</m:t>
                            </m:r>
                          </m:e>
                          <m:sub>
                            <m:r>
                              <a:rPr lang="pt-PT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𝑛</m:t>
                            </m:r>
                          </m:sub>
                        </m:sSub>
                      </m:num>
                      <m:den>
                        <m:sSup>
                          <m:sSupPr>
                            <m:ctrlPr>
                              <a:rPr lang="pt-PT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sSupPr>
                          <m:e>
                            <m:d>
                              <m:dPr>
                                <m:ctrlPr>
                                  <a:rPr lang="pt-PT" sz="11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</m:ctrlPr>
                              </m:dPr>
                              <m:e>
                                <m:r>
                                  <a:rPr lang="pt-PT" sz="11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1+</m:t>
                                </m:r>
                                <m:r>
                                  <a:rPr lang="pt-PT" sz="11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𝑦</m:t>
                                </m:r>
                              </m:e>
                            </m:d>
                          </m:e>
                          <m:sup>
                            <m:r>
                              <a:rPr lang="pt-PT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𝑛</m:t>
                            </m:r>
                          </m:sup>
                        </m:sSup>
                      </m:den>
                    </m:f>
                  </m:oMath>
                </m:oMathPara>
              </a14:m>
              <a:endParaRPr lang="en-GB" sz="1100"/>
            </a:p>
          </xdr:txBody>
        </xdr:sp>
      </mc:Choice>
      <mc:Fallback xmlns="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00000000-0008-0000-0000-000004000000}"/>
                </a:ext>
              </a:extLst>
            </xdr:cNvPr>
            <xdr:cNvSpPr txBox="1"/>
          </xdr:nvSpPr>
          <xdr:spPr>
            <a:xfrm>
              <a:off x="1295400" y="9525"/>
              <a:ext cx="1300559" cy="34695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pt-PT" sz="1100" b="0" i="0">
                  <a:latin typeface="Cambria Math" panose="02040503050406030204" pitchFamily="18" charset="0"/>
                </a:rPr>
                <a:t>𝑤_𝑛=1/𝑃</a:t>
              </a:r>
              <a:r>
                <a:rPr lang="pt-PT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∙𝐹_𝑛/(1+𝑦)^𝑛 </a:t>
              </a:r>
              <a:endParaRPr lang="en-GB" sz="1100"/>
            </a:p>
          </xdr:txBody>
        </xdr:sp>
      </mc:Fallback>
    </mc:AlternateContent>
    <xdr:clientData/>
  </xdr:oneCellAnchor>
  <xdr:oneCellAnchor>
    <xdr:from>
      <xdr:col>3</xdr:col>
      <xdr:colOff>110236</xdr:colOff>
      <xdr:row>0</xdr:row>
      <xdr:rowOff>76200</xdr:rowOff>
    </xdr:from>
    <xdr:ext cx="387414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0000-000006000000}"/>
                </a:ext>
              </a:extLst>
            </xdr:cNvPr>
            <xdr:cNvSpPr txBox="1"/>
          </xdr:nvSpPr>
          <xdr:spPr>
            <a:xfrm>
              <a:off x="6504686" y="76200"/>
              <a:ext cx="387414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pt-PT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pt-PT" sz="1100" b="0" i="1">
                            <a:latin typeface="Cambria Math" panose="02040503050406030204" pitchFamily="18" charset="0"/>
                          </a:rPr>
                          <m:t>𝑛</m:t>
                        </m:r>
                        <m:r>
                          <a:rPr lang="pt-PT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∙</m:t>
                        </m:r>
                        <m:r>
                          <a:rPr lang="pt-PT" sz="1100" b="0" i="1">
                            <a:latin typeface="Cambria Math" panose="02040503050406030204" pitchFamily="18" charset="0"/>
                          </a:rPr>
                          <m:t>𝑤</m:t>
                        </m:r>
                      </m:e>
                      <m:sub>
                        <m:r>
                          <a:rPr lang="pt-PT" sz="1100" b="0" i="1">
                            <a:latin typeface="Cambria Math" panose="02040503050406030204" pitchFamily="18" charset="0"/>
                          </a:rPr>
                          <m:t>𝑛</m:t>
                        </m:r>
                      </m:sub>
                    </m:sSub>
                  </m:oMath>
                </m:oMathPara>
              </a14:m>
              <a:endParaRPr lang="en-GB" sz="1100"/>
            </a:p>
          </xdr:txBody>
        </xdr:sp>
      </mc:Choice>
      <mc:Fallback xmlns="">
        <xdr:sp macro="" textlink="">
          <xdr:nvSpPr>
            <xdr:cNvPr id="6" name="TextBox 5">
              <a:extLst>
                <a:ext uri="{FF2B5EF4-FFF2-40B4-BE49-F238E27FC236}">
                  <a16:creationId xmlns:a16="http://schemas.microsoft.com/office/drawing/2014/main" id="{00000000-0008-0000-0000-000006000000}"/>
                </a:ext>
              </a:extLst>
            </xdr:cNvPr>
            <xdr:cNvSpPr txBox="1"/>
          </xdr:nvSpPr>
          <xdr:spPr>
            <a:xfrm>
              <a:off x="6504686" y="76200"/>
              <a:ext cx="387414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pt-PT" sz="1100" b="0" i="0">
                  <a:latin typeface="Cambria Math" panose="02040503050406030204" pitchFamily="18" charset="0"/>
                </a:rPr>
                <a:t>〖𝑛</a:t>
              </a:r>
              <a:r>
                <a:rPr lang="pt-PT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∙</a:t>
              </a:r>
              <a:r>
                <a:rPr lang="pt-PT" sz="1100" b="0" i="0">
                  <a:latin typeface="Cambria Math" panose="02040503050406030204" pitchFamily="18" charset="0"/>
                </a:rPr>
                <a:t>𝑤〗_𝑛</a:t>
              </a:r>
              <a:endParaRPr lang="en-GB" sz="1100"/>
            </a:p>
          </xdr:txBody>
        </xdr:sp>
      </mc:Fallback>
    </mc:AlternateContent>
    <xdr:clientData/>
  </xdr:oneCellAnchor>
  <xdr:oneCellAnchor>
    <xdr:from>
      <xdr:col>1</xdr:col>
      <xdr:colOff>265811</xdr:colOff>
      <xdr:row>0</xdr:row>
      <xdr:rowOff>180975</xdr:rowOff>
    </xdr:from>
    <xdr:ext cx="192489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TextBox 6">
              <a:extLst>
                <a:ext uri="{FF2B5EF4-FFF2-40B4-BE49-F238E27FC236}">
                  <a16:creationId xmlns:a16="http://schemas.microsoft.com/office/drawing/2014/main" id="{00000000-0008-0000-0000-000007000000}"/>
                </a:ext>
              </a:extLst>
            </xdr:cNvPr>
            <xdr:cNvSpPr txBox="1"/>
          </xdr:nvSpPr>
          <xdr:spPr>
            <a:xfrm>
              <a:off x="923036" y="180975"/>
              <a:ext cx="192489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pt-PT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pt-PT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𝐹</m:t>
                        </m:r>
                      </m:e>
                      <m:sub>
                        <m:r>
                          <a:rPr lang="pt-PT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𝑛</m:t>
                        </m:r>
                      </m:sub>
                    </m:sSub>
                  </m:oMath>
                </m:oMathPara>
              </a14:m>
              <a:endParaRPr lang="en-GB" sz="1100"/>
            </a:p>
          </xdr:txBody>
        </xdr:sp>
      </mc:Choice>
      <mc:Fallback xmlns="">
        <xdr:sp macro="" textlink="">
          <xdr:nvSpPr>
            <xdr:cNvPr id="7" name="TextBox 6"/>
            <xdr:cNvSpPr txBox="1"/>
          </xdr:nvSpPr>
          <xdr:spPr>
            <a:xfrm>
              <a:off x="923036" y="180975"/>
              <a:ext cx="192489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pt-PT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𝐹_</a:t>
              </a:r>
              <a:r>
                <a:rPr lang="pt-PT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𝑛</a:t>
              </a:r>
              <a:endParaRPr lang="en-GB" sz="1100"/>
            </a:p>
          </xdr:txBody>
        </xdr:sp>
      </mc:Fallback>
    </mc:AlternateContent>
    <xdr:clientData/>
  </xdr:oneCellAnchor>
  <xdr:twoCellAnchor>
    <xdr:from>
      <xdr:col>0</xdr:col>
      <xdr:colOff>219075</xdr:colOff>
      <xdr:row>14</xdr:row>
      <xdr:rowOff>133351</xdr:rowOff>
    </xdr:from>
    <xdr:to>
      <xdr:col>2</xdr:col>
      <xdr:colOff>1152525</xdr:colOff>
      <xdr:row>17</xdr:row>
      <xdr:rowOff>27428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" name="TextBox 10">
              <a:extLst>
                <a:ext uri="{FF2B5EF4-FFF2-40B4-BE49-F238E27FC236}">
                  <a16:creationId xmlns:a16="http://schemas.microsoft.com/office/drawing/2014/main" id="{00000000-0008-0000-0000-000009000000}"/>
                </a:ext>
              </a:extLst>
            </xdr:cNvPr>
            <xdr:cNvSpPr txBox="1"/>
          </xdr:nvSpPr>
          <xdr:spPr>
            <a:xfrm>
              <a:off x="219075" y="3943351"/>
              <a:ext cx="2228850" cy="465577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en-US"/>
              </a:defPPr>
              <a:lvl1pPr algn="l" rtl="0" fontAlgn="base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Arial Rounded MT Bold" pitchFamily="34" charset="0"/>
                  <a:ea typeface="+mn-ea"/>
                  <a:cs typeface="+mn-cs"/>
                </a:defRPr>
              </a:lvl1pPr>
              <a:lvl2pPr marL="457200" algn="l" rtl="0" fontAlgn="base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Arial Rounded MT Bold" pitchFamily="34" charset="0"/>
                  <a:ea typeface="+mn-ea"/>
                  <a:cs typeface="+mn-cs"/>
                </a:defRPr>
              </a:lvl2pPr>
              <a:lvl3pPr marL="914400" algn="l" rtl="0" fontAlgn="base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Arial Rounded MT Bold" pitchFamily="34" charset="0"/>
                  <a:ea typeface="+mn-ea"/>
                  <a:cs typeface="+mn-cs"/>
                </a:defRPr>
              </a:lvl3pPr>
              <a:lvl4pPr marL="1371600" algn="l" rtl="0" fontAlgn="base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Arial Rounded MT Bold" pitchFamily="34" charset="0"/>
                  <a:ea typeface="+mn-ea"/>
                  <a:cs typeface="+mn-cs"/>
                </a:defRPr>
              </a:lvl4pPr>
              <a:lvl5pPr marL="1828800" algn="l" rtl="0" fontAlgn="base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Arial Rounded MT Bold" pitchFamily="34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Arial Rounded MT Bold" pitchFamily="34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Arial Rounded MT Bold" pitchFamily="34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Arial Rounded MT Bold" pitchFamily="34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Arial Rounded MT Bold" pitchFamily="34" charset="0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PT" i="1">
                        <a:latin typeface="Cambria Math" panose="02040503050406030204" pitchFamily="18" charset="0"/>
                      </a:rPr>
                      <m:t>𝐷</m:t>
                    </m:r>
                    <m:r>
                      <a:rPr lang="pt-PT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pt-PT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f>
                          <m:fPr>
                            <m:ctrlPr>
                              <a:rPr lang="pt-PT" i="1">
                                <a:latin typeface="Cambria Math" panose="02040503050406030204" pitchFamily="18" charset="0"/>
                              </a:rPr>
                            </m:ctrlPr>
                          </m:fPr>
                          <m:num>
                            <m:r>
                              <a:rPr lang="pt-PT" i="1">
                                <a:latin typeface="Cambria Math" panose="02040503050406030204" pitchFamily="18" charset="0"/>
                              </a:rPr>
                              <m:t>𝑇</m:t>
                            </m:r>
                            <m:r>
                              <a:rPr lang="pt-PT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∙</m:t>
                            </m:r>
                            <m:r>
                              <a:rPr lang="pt-PT" i="1">
                                <a:latin typeface="Cambria Math" panose="02040503050406030204" pitchFamily="18" charset="0"/>
                              </a:rPr>
                              <m:t>𝐹𝑉</m:t>
                            </m:r>
                          </m:num>
                          <m:den>
                            <m:sSup>
                              <m:sSupPr>
                                <m:ctrlPr>
                                  <a:rPr lang="pt-PT" i="1">
                                    <a:latin typeface="Cambria Math" panose="02040503050406030204" pitchFamily="18" charset="0"/>
                                  </a:rPr>
                                </m:ctrlPr>
                              </m:sSupPr>
                              <m:e>
                                <m:d>
                                  <m:dPr>
                                    <m:ctrlPr>
                                      <a:rPr lang="pt-PT" i="1">
                                        <a:latin typeface="Cambria Math" panose="02040503050406030204" pitchFamily="18" charset="0"/>
                                      </a:rPr>
                                    </m:ctrlPr>
                                  </m:dPr>
                                  <m:e>
                                    <m:r>
                                      <a:rPr lang="pt-PT" i="1">
                                        <a:latin typeface="Cambria Math" panose="02040503050406030204" pitchFamily="18" charset="0"/>
                                      </a:rPr>
                                      <m:t>1+</m:t>
                                    </m:r>
                                    <m:r>
                                      <a:rPr lang="pt-PT" i="1">
                                        <a:latin typeface="Cambria Math" panose="02040503050406030204" pitchFamily="18" charset="0"/>
                                      </a:rPr>
                                      <m:t>𝑦</m:t>
                                    </m:r>
                                  </m:e>
                                </m:d>
                              </m:e>
                              <m:sup>
                                <m:r>
                                  <a:rPr lang="pt-PT" i="1">
                                    <a:latin typeface="Cambria Math" panose="02040503050406030204" pitchFamily="18" charset="0"/>
                                  </a:rPr>
                                  <m:t>𝑇</m:t>
                                </m:r>
                              </m:sup>
                            </m:sSup>
                          </m:den>
                        </m:f>
                        <m:r>
                          <a:rPr lang="pt-PT" i="1">
                            <a:latin typeface="Cambria Math" panose="02040503050406030204" pitchFamily="18" charset="0"/>
                          </a:rPr>
                          <m:t>+</m:t>
                        </m:r>
                        <m:nary>
                          <m:naryPr>
                            <m:chr m:val="∑"/>
                            <m:ctrlPr>
                              <a:rPr lang="pt-PT" i="1">
                                <a:latin typeface="Cambria Math" panose="02040503050406030204" pitchFamily="18" charset="0"/>
                              </a:rPr>
                            </m:ctrlPr>
                          </m:naryPr>
                          <m:sub>
                            <m:r>
                              <a:rPr lang="pt-PT" i="1">
                                <a:latin typeface="Cambria Math" panose="02040503050406030204" pitchFamily="18" charset="0"/>
                              </a:rPr>
                              <m:t>𝑛</m:t>
                            </m:r>
                            <m:r>
                              <a:rPr lang="pt-PT" i="1">
                                <a:latin typeface="Cambria Math" panose="02040503050406030204" pitchFamily="18" charset="0"/>
                              </a:rPr>
                              <m:t>=1</m:t>
                            </m:r>
                          </m:sub>
                          <m:sup>
                            <m:r>
                              <a:rPr lang="pt-PT" i="1">
                                <a:latin typeface="Cambria Math" panose="02040503050406030204" pitchFamily="18" charset="0"/>
                              </a:rPr>
                              <m:t>𝑇</m:t>
                            </m:r>
                          </m:sup>
                          <m:e>
                            <m:f>
                              <m:fPr>
                                <m:ctrlPr>
                                  <a:rPr lang="pt-PT" i="1">
                                    <a:latin typeface="Cambria Math" panose="02040503050406030204" pitchFamily="18" charset="0"/>
                                  </a:rPr>
                                </m:ctrlPr>
                              </m:fPr>
                              <m:num>
                                <m:r>
                                  <a:rPr lang="pt-PT" i="1">
                                    <a:latin typeface="Cambria Math" panose="02040503050406030204" pitchFamily="18" charset="0"/>
                                  </a:rPr>
                                  <m:t>𝑐</m:t>
                                </m:r>
                                <m:r>
                                  <a:rPr lang="pt-PT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∙</m:t>
                                </m:r>
                                <m:r>
                                  <a:rPr lang="pt-PT" i="1">
                                    <a:latin typeface="Cambria Math" panose="02040503050406030204" pitchFamily="18" charset="0"/>
                                  </a:rPr>
                                  <m:t>𝑛</m:t>
                                </m:r>
                              </m:num>
                              <m:den>
                                <m:sSup>
                                  <m:sSupPr>
                                    <m:ctrlPr>
                                      <a:rPr lang="pt-PT" i="1">
                                        <a:latin typeface="Cambria Math" panose="02040503050406030204" pitchFamily="18" charset="0"/>
                                      </a:rPr>
                                    </m:ctrlPr>
                                  </m:sSupPr>
                                  <m:e>
                                    <m:d>
                                      <m:dPr>
                                        <m:ctrlPr>
                                          <a:rPr lang="pt-PT" i="1">
                                            <a:latin typeface="Cambria Math" panose="02040503050406030204" pitchFamily="18" charset="0"/>
                                          </a:rPr>
                                        </m:ctrlPr>
                                      </m:dPr>
                                      <m:e>
                                        <m:r>
                                          <a:rPr lang="pt-PT" i="1">
                                            <a:latin typeface="Cambria Math" panose="02040503050406030204" pitchFamily="18" charset="0"/>
                                          </a:rPr>
                                          <m:t>1+</m:t>
                                        </m:r>
                                        <m:r>
                                          <a:rPr lang="pt-PT" i="1">
                                            <a:latin typeface="Cambria Math" panose="02040503050406030204" pitchFamily="18" charset="0"/>
                                          </a:rPr>
                                          <m:t>𝑦</m:t>
                                        </m:r>
                                      </m:e>
                                    </m:d>
                                  </m:e>
                                  <m:sup>
                                    <m:r>
                                      <a:rPr lang="pt-PT" i="1">
                                        <a:latin typeface="Cambria Math" panose="02040503050406030204" pitchFamily="18" charset="0"/>
                                      </a:rPr>
                                      <m:t>𝑛</m:t>
                                    </m:r>
                                  </m:sup>
                                </m:sSup>
                              </m:den>
                            </m:f>
                          </m:e>
                        </m:nary>
                      </m:num>
                      <m:den>
                        <m:sSup>
                          <m:sSupPr>
                            <m:ctrlPr>
                              <a:rPr lang="pt-PT" i="1">
                                <a:latin typeface="Cambria Math" panose="02040503050406030204" pitchFamily="18" charset="0"/>
                              </a:rPr>
                            </m:ctrlPr>
                          </m:sSupPr>
                          <m:e>
                            <m:r>
                              <a:rPr lang="pt-PT" i="1">
                                <a:latin typeface="Cambria Math" panose="02040503050406030204" pitchFamily="18" charset="0"/>
                              </a:rPr>
                              <m:t>𝑃</m:t>
                            </m:r>
                          </m:e>
                          <m:sup>
                            <m:r>
                              <a:rPr lang="pt-PT" i="1">
                                <a:latin typeface="Cambria Math" panose="02040503050406030204" pitchFamily="18" charset="0"/>
                              </a:rPr>
                              <m:t>𝑐</m:t>
                            </m:r>
                          </m:sup>
                        </m:sSup>
                      </m:den>
                    </m:f>
                  </m:oMath>
                </m:oMathPara>
              </a14:m>
              <a:endParaRPr lang="en-GB"/>
            </a:p>
          </xdr:txBody>
        </xdr:sp>
      </mc:Choice>
      <mc:Fallback xmlns="">
        <xdr:sp macro="" textlink="">
          <xdr:nvSpPr>
            <xdr:cNvPr id="9" name="TextBox 10"/>
            <xdr:cNvSpPr txBox="1"/>
          </xdr:nvSpPr>
          <xdr:spPr>
            <a:xfrm>
              <a:off x="219075" y="3943351"/>
              <a:ext cx="2228850" cy="465577"/>
            </a:xfrm>
            <a:prstGeom prst="rect">
              <a:avLst/>
            </a:prstGeom>
            <a:noFill/>
          </xdr:spPr>
          <xdr:txBody>
            <a:bodyPr wrap="square" lIns="0" tIns="0" rIns="0" bIns="0" rtlCol="0">
              <a:spAutoFit/>
            </a:bodyPr>
            <a:lstStyle>
              <a:defPPr>
                <a:defRPr lang="en-US"/>
              </a:defPPr>
              <a:lvl1pPr algn="l" rtl="0" fontAlgn="base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Arial Rounded MT Bold" pitchFamily="34" charset="0"/>
                  <a:ea typeface="+mn-ea"/>
                  <a:cs typeface="+mn-cs"/>
                </a:defRPr>
              </a:lvl1pPr>
              <a:lvl2pPr marL="457200" algn="l" rtl="0" fontAlgn="base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Arial Rounded MT Bold" pitchFamily="34" charset="0"/>
                  <a:ea typeface="+mn-ea"/>
                  <a:cs typeface="+mn-cs"/>
                </a:defRPr>
              </a:lvl2pPr>
              <a:lvl3pPr marL="914400" algn="l" rtl="0" fontAlgn="base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Arial Rounded MT Bold" pitchFamily="34" charset="0"/>
                  <a:ea typeface="+mn-ea"/>
                  <a:cs typeface="+mn-cs"/>
                </a:defRPr>
              </a:lvl3pPr>
              <a:lvl4pPr marL="1371600" algn="l" rtl="0" fontAlgn="base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Arial Rounded MT Bold" pitchFamily="34" charset="0"/>
                  <a:ea typeface="+mn-ea"/>
                  <a:cs typeface="+mn-cs"/>
                </a:defRPr>
              </a:lvl4pPr>
              <a:lvl5pPr marL="1828800" algn="l" rtl="0" fontAlgn="base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Arial Rounded MT Bold" pitchFamily="34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Arial Rounded MT Bold" pitchFamily="34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Arial Rounded MT Bold" pitchFamily="34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Arial Rounded MT Bold" pitchFamily="34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Arial Rounded MT Bold" pitchFamily="34" charset="0"/>
                  <a:ea typeface="+mn-ea"/>
                  <a:cs typeface="+mn-cs"/>
                </a:defRPr>
              </a:lvl9pPr>
            </a:lstStyle>
            <a:p>
              <a:pPr/>
              <a:r>
                <a:rPr lang="pt-PT" i="0">
                  <a:latin typeface="Cambria Math" panose="02040503050406030204" pitchFamily="18" charset="0"/>
                </a:rPr>
                <a:t>𝐷=((𝑇</a:t>
              </a:r>
              <a:r>
                <a:rPr lang="pt-PT" i="0">
                  <a:latin typeface="Cambria Math" panose="02040503050406030204" pitchFamily="18" charset="0"/>
                  <a:ea typeface="Cambria Math" panose="02040503050406030204" pitchFamily="18" charset="0"/>
                </a:rPr>
                <a:t>∙</a:t>
              </a:r>
              <a:r>
                <a:rPr lang="pt-PT" i="0">
                  <a:latin typeface="Cambria Math" panose="02040503050406030204" pitchFamily="18" charset="0"/>
                </a:rPr>
                <a:t>𝐹𝑉)/(1+𝑦)^𝑇 +∑_(𝑛=1)^𝑇▒(𝑐</a:t>
              </a:r>
              <a:r>
                <a:rPr lang="pt-PT" i="0">
                  <a:latin typeface="Cambria Math" panose="02040503050406030204" pitchFamily="18" charset="0"/>
                  <a:ea typeface="Cambria Math" panose="02040503050406030204" pitchFamily="18" charset="0"/>
                </a:rPr>
                <a:t>∙</a:t>
              </a:r>
              <a:r>
                <a:rPr lang="pt-PT" i="0">
                  <a:latin typeface="Cambria Math" panose="02040503050406030204" pitchFamily="18" charset="0"/>
                </a:rPr>
                <a:t>𝑛)/(1+𝑦)^𝑛 )/𝑃^𝑐 </a:t>
              </a:r>
              <a:endParaRPr lang="en-GB"/>
            </a:p>
          </xdr:txBody>
        </xdr:sp>
      </mc:Fallback>
    </mc:AlternateContent>
    <xdr:clientData/>
  </xdr:twoCellAnchor>
  <xdr:twoCellAnchor>
    <xdr:from>
      <xdr:col>0</xdr:col>
      <xdr:colOff>0</xdr:colOff>
      <xdr:row>17</xdr:row>
      <xdr:rowOff>0</xdr:rowOff>
    </xdr:from>
    <xdr:to>
      <xdr:col>2</xdr:col>
      <xdr:colOff>547412</xdr:colOff>
      <xdr:row>19</xdr:row>
      <xdr:rowOff>58287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" name="Rectangle 9">
              <a:extLst>
                <a:ext uri="{FF2B5EF4-FFF2-40B4-BE49-F238E27FC236}">
                  <a16:creationId xmlns:a16="http://schemas.microsoft.com/office/drawing/2014/main" id="{00000000-0008-0000-0000-00000A000000}"/>
                </a:ext>
              </a:extLst>
            </xdr:cNvPr>
            <xdr:cNvSpPr/>
          </xdr:nvSpPr>
          <xdr:spPr>
            <a:xfrm>
              <a:off x="0" y="4381500"/>
              <a:ext cx="1842812" cy="439287"/>
            </a:xfrm>
            <a:prstGeom prst="rect">
              <a:avLst/>
            </a:prstGeom>
          </xdr:spPr>
          <xdr:txBody>
            <a:bodyPr wrap="square">
              <a:spAutoFit/>
            </a:bodyPr>
            <a:lstStyle>
              <a:defPPr>
                <a:defRPr lang="en-US"/>
              </a:defPPr>
              <a:lvl1pPr algn="l" rtl="0" fontAlgn="base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Arial Rounded MT Bold" pitchFamily="34" charset="0"/>
                  <a:ea typeface="+mn-ea"/>
                  <a:cs typeface="+mn-cs"/>
                </a:defRPr>
              </a:lvl1pPr>
              <a:lvl2pPr marL="457200" algn="l" rtl="0" fontAlgn="base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Arial Rounded MT Bold" pitchFamily="34" charset="0"/>
                  <a:ea typeface="+mn-ea"/>
                  <a:cs typeface="+mn-cs"/>
                </a:defRPr>
              </a:lvl2pPr>
              <a:lvl3pPr marL="914400" algn="l" rtl="0" fontAlgn="base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Arial Rounded MT Bold" pitchFamily="34" charset="0"/>
                  <a:ea typeface="+mn-ea"/>
                  <a:cs typeface="+mn-cs"/>
                </a:defRPr>
              </a:lvl3pPr>
              <a:lvl4pPr marL="1371600" algn="l" rtl="0" fontAlgn="base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Arial Rounded MT Bold" pitchFamily="34" charset="0"/>
                  <a:ea typeface="+mn-ea"/>
                  <a:cs typeface="+mn-cs"/>
                </a:defRPr>
              </a:lvl4pPr>
              <a:lvl5pPr marL="1828800" algn="l" rtl="0" fontAlgn="base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Arial Rounded MT Bold" pitchFamily="34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Arial Rounded MT Bold" pitchFamily="34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Arial Rounded MT Bold" pitchFamily="34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Arial Rounded MT Bold" pitchFamily="34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Arial Rounded MT Bold" pitchFamily="34" charset="0"/>
                  <a:ea typeface="+mn-ea"/>
                  <a:cs typeface="+mn-cs"/>
                </a:defRPr>
              </a:lvl9pPr>
            </a:lstStyle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PT" b="0" i="1">
                        <a:latin typeface="Cambria Math" panose="02040503050406030204" pitchFamily="18" charset="0"/>
                      </a:rPr>
                      <m:t>𝑀𝐷</m:t>
                    </m:r>
                    <m:r>
                      <a:rPr lang="pt-PT" b="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pt-PT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pt-PT" i="1">
                            <a:latin typeface="Cambria Math" panose="02040503050406030204" pitchFamily="18" charset="0"/>
                          </a:rPr>
                          <m:t>1</m:t>
                        </m:r>
                      </m:num>
                      <m:den>
                        <m:d>
                          <m:dPr>
                            <m:ctrlPr>
                              <a:rPr lang="pt-PT" i="1">
                                <a:latin typeface="Cambria Math" panose="02040503050406030204" pitchFamily="18" charset="0"/>
                              </a:rPr>
                            </m:ctrlPr>
                          </m:dPr>
                          <m:e>
                            <m:r>
                              <a:rPr lang="pt-PT" i="1">
                                <a:latin typeface="Cambria Math" panose="02040503050406030204" pitchFamily="18" charset="0"/>
                              </a:rPr>
                              <m:t>1+</m:t>
                            </m:r>
                            <m:r>
                              <a:rPr lang="pt-PT" i="1">
                                <a:latin typeface="Cambria Math" panose="02040503050406030204" pitchFamily="18" charset="0"/>
                              </a:rPr>
                              <m:t>𝑦</m:t>
                            </m:r>
                          </m:e>
                        </m:d>
                      </m:den>
                    </m:f>
                    <m:r>
                      <a:rPr lang="pt-PT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𝐷</m:t>
                    </m:r>
                  </m:oMath>
                </m:oMathPara>
              </a14:m>
              <a:endParaRPr lang="en-GB"/>
            </a:p>
          </xdr:txBody>
        </xdr:sp>
      </mc:Choice>
      <mc:Fallback xmlns="">
        <xdr:sp macro="" textlink="">
          <xdr:nvSpPr>
            <xdr:cNvPr id="10" name="Rectangle 9"/>
            <xdr:cNvSpPr/>
          </xdr:nvSpPr>
          <xdr:spPr>
            <a:xfrm>
              <a:off x="0" y="4381500"/>
              <a:ext cx="1842812" cy="439287"/>
            </a:xfrm>
            <a:prstGeom prst="rect">
              <a:avLst/>
            </a:prstGeom>
          </xdr:spPr>
          <xdr:txBody>
            <a:bodyPr wrap="square">
              <a:spAutoFit/>
            </a:bodyPr>
            <a:lstStyle>
              <a:defPPr>
                <a:defRPr lang="en-US"/>
              </a:defPPr>
              <a:lvl1pPr algn="l" rtl="0" fontAlgn="base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Arial Rounded MT Bold" pitchFamily="34" charset="0"/>
                  <a:ea typeface="+mn-ea"/>
                  <a:cs typeface="+mn-cs"/>
                </a:defRPr>
              </a:lvl1pPr>
              <a:lvl2pPr marL="457200" algn="l" rtl="0" fontAlgn="base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Arial Rounded MT Bold" pitchFamily="34" charset="0"/>
                  <a:ea typeface="+mn-ea"/>
                  <a:cs typeface="+mn-cs"/>
                </a:defRPr>
              </a:lvl2pPr>
              <a:lvl3pPr marL="914400" algn="l" rtl="0" fontAlgn="base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Arial Rounded MT Bold" pitchFamily="34" charset="0"/>
                  <a:ea typeface="+mn-ea"/>
                  <a:cs typeface="+mn-cs"/>
                </a:defRPr>
              </a:lvl3pPr>
              <a:lvl4pPr marL="1371600" algn="l" rtl="0" fontAlgn="base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Arial Rounded MT Bold" pitchFamily="34" charset="0"/>
                  <a:ea typeface="+mn-ea"/>
                  <a:cs typeface="+mn-cs"/>
                </a:defRPr>
              </a:lvl4pPr>
              <a:lvl5pPr marL="1828800" algn="l" rtl="0" fontAlgn="base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Arial Rounded MT Bold" pitchFamily="34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Arial Rounded MT Bold" pitchFamily="34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Arial Rounded MT Bold" pitchFamily="34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Arial Rounded MT Bold" pitchFamily="34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Arial Rounded MT Bold" pitchFamily="34" charset="0"/>
                  <a:ea typeface="+mn-ea"/>
                  <a:cs typeface="+mn-cs"/>
                </a:defRPr>
              </a:lvl9pPr>
            </a:lstStyle>
            <a:p>
              <a:pPr/>
              <a:r>
                <a:rPr lang="pt-PT" b="0" i="0">
                  <a:latin typeface="Cambria Math" panose="02040503050406030204" pitchFamily="18" charset="0"/>
                </a:rPr>
                <a:t>𝑀𝐷=</a:t>
              </a:r>
              <a:r>
                <a:rPr lang="pt-PT" i="0">
                  <a:latin typeface="Cambria Math" panose="02040503050406030204" pitchFamily="18" charset="0"/>
                </a:rPr>
                <a:t>1/((1+𝑦) )</a:t>
              </a:r>
              <a:r>
                <a:rPr lang="pt-PT" i="0">
                  <a:latin typeface="Cambria Math" panose="02040503050406030204" pitchFamily="18" charset="0"/>
                  <a:ea typeface="Cambria Math" panose="02040503050406030204" pitchFamily="18" charset="0"/>
                </a:rPr>
                <a:t> 𝐷</a:t>
              </a:r>
              <a:endParaRPr lang="en-GB"/>
            </a:p>
          </xdr:txBody>
        </xdr:sp>
      </mc:Fallback>
    </mc:AlternateContent>
    <xdr:clientData/>
  </xdr:twoCellAnchor>
  <xdr:twoCellAnchor editAs="oneCell">
    <xdr:from>
      <xdr:col>7</xdr:col>
      <xdr:colOff>31750</xdr:colOff>
      <xdr:row>9</xdr:row>
      <xdr:rowOff>38100</xdr:rowOff>
    </xdr:from>
    <xdr:to>
      <xdr:col>9</xdr:col>
      <xdr:colOff>255601</xdr:colOff>
      <xdr:row>11</xdr:row>
      <xdr:rowOff>83906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6160566-552C-ACCA-DA34-1665E799EA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061450" y="1695450"/>
          <a:ext cx="1443051" cy="42045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0</xdr:row>
      <xdr:rowOff>9525</xdr:rowOff>
    </xdr:from>
    <xdr:ext cx="1300559" cy="34695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A7745705-9929-4707-A15B-231964FF0B37}"/>
                </a:ext>
              </a:extLst>
            </xdr:cNvPr>
            <xdr:cNvSpPr txBox="1"/>
          </xdr:nvSpPr>
          <xdr:spPr>
            <a:xfrm>
              <a:off x="4922520" y="9525"/>
              <a:ext cx="1300559" cy="34695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pt-PT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pt-PT" sz="1100" b="0" i="1">
                            <a:latin typeface="Cambria Math" panose="02040503050406030204" pitchFamily="18" charset="0"/>
                          </a:rPr>
                          <m:t>𝑤</m:t>
                        </m:r>
                      </m:e>
                      <m:sub>
                        <m:r>
                          <a:rPr lang="pt-PT" sz="1100" b="0" i="1">
                            <a:latin typeface="Cambria Math" panose="02040503050406030204" pitchFamily="18" charset="0"/>
                          </a:rPr>
                          <m:t>𝑛</m:t>
                        </m:r>
                      </m:sub>
                    </m:sSub>
                    <m:r>
                      <a:rPr lang="pt-PT" sz="1100" b="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pt-PT" sz="11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pt-PT" sz="1100" b="0" i="1">
                            <a:latin typeface="Cambria Math" panose="02040503050406030204" pitchFamily="18" charset="0"/>
                          </a:rPr>
                          <m:t>1</m:t>
                        </m:r>
                      </m:num>
                      <m:den>
                        <m:r>
                          <a:rPr lang="pt-PT" sz="1100" b="0" i="1">
                            <a:latin typeface="Cambria Math" panose="02040503050406030204" pitchFamily="18" charset="0"/>
                          </a:rPr>
                          <m:t>𝑃</m:t>
                        </m:r>
                      </m:den>
                    </m:f>
                    <m:r>
                      <a:rPr lang="pt-PT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∙</m:t>
                    </m:r>
                    <m:f>
                      <m:fPr>
                        <m:ctrlPr>
                          <a:rPr lang="pt-PT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pt-PT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pt-PT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𝐹</m:t>
                            </m:r>
                          </m:e>
                          <m:sub>
                            <m:r>
                              <a:rPr lang="pt-PT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𝑛</m:t>
                            </m:r>
                          </m:sub>
                        </m:sSub>
                      </m:num>
                      <m:den>
                        <m:sSup>
                          <m:sSupPr>
                            <m:ctrlPr>
                              <a:rPr lang="pt-PT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sSupPr>
                          <m:e>
                            <m:d>
                              <m:dPr>
                                <m:ctrlPr>
                                  <a:rPr lang="pt-PT" sz="11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</m:ctrlPr>
                              </m:dPr>
                              <m:e>
                                <m:r>
                                  <a:rPr lang="pt-PT" sz="11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1+</m:t>
                                </m:r>
                                <m:r>
                                  <a:rPr lang="pt-PT" sz="11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𝑦</m:t>
                                </m:r>
                              </m:e>
                            </m:d>
                          </m:e>
                          <m:sup>
                            <m:r>
                              <a:rPr lang="pt-PT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𝑛</m:t>
                            </m:r>
                          </m:sup>
                        </m:sSup>
                      </m:den>
                    </m:f>
                  </m:oMath>
                </m:oMathPara>
              </a14:m>
              <a:endParaRPr lang="en-GB" sz="1100"/>
            </a:p>
          </xdr:txBody>
        </xdr:sp>
      </mc:Choice>
      <mc:Fallback xmlns="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A7745705-9929-4707-A15B-231964FF0B37}"/>
                </a:ext>
              </a:extLst>
            </xdr:cNvPr>
            <xdr:cNvSpPr txBox="1"/>
          </xdr:nvSpPr>
          <xdr:spPr>
            <a:xfrm>
              <a:off x="4922520" y="9525"/>
              <a:ext cx="1300559" cy="34695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pt-PT" sz="1100" b="0" i="0">
                  <a:latin typeface="Cambria Math" panose="02040503050406030204" pitchFamily="18" charset="0"/>
                </a:rPr>
                <a:t>𝑤_𝑛=1/𝑃</a:t>
              </a:r>
              <a:r>
                <a:rPr lang="pt-PT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∙𝐹_𝑛/(1+𝑦)^𝑛 </a:t>
              </a:r>
              <a:endParaRPr lang="en-GB" sz="1100"/>
            </a:p>
          </xdr:txBody>
        </xdr:sp>
      </mc:Fallback>
    </mc:AlternateContent>
    <xdr:clientData/>
  </xdr:oneCellAnchor>
  <xdr:oneCellAnchor>
    <xdr:from>
      <xdr:col>3</xdr:col>
      <xdr:colOff>110236</xdr:colOff>
      <xdr:row>0</xdr:row>
      <xdr:rowOff>76200</xdr:rowOff>
    </xdr:from>
    <xdr:ext cx="387414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5AD59E91-8842-4E2B-942C-41D0500C12C0}"/>
                </a:ext>
              </a:extLst>
            </xdr:cNvPr>
            <xdr:cNvSpPr txBox="1"/>
          </xdr:nvSpPr>
          <xdr:spPr>
            <a:xfrm>
              <a:off x="6503416" y="76200"/>
              <a:ext cx="387414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pt-PT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pt-PT" sz="1100" b="0" i="1">
                            <a:latin typeface="Cambria Math" panose="02040503050406030204" pitchFamily="18" charset="0"/>
                          </a:rPr>
                          <m:t>𝑛</m:t>
                        </m:r>
                        <m:r>
                          <a:rPr lang="pt-PT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∙</m:t>
                        </m:r>
                        <m:r>
                          <a:rPr lang="pt-PT" sz="1100" b="0" i="1">
                            <a:latin typeface="Cambria Math" panose="02040503050406030204" pitchFamily="18" charset="0"/>
                          </a:rPr>
                          <m:t>𝑤</m:t>
                        </m:r>
                      </m:e>
                      <m:sub>
                        <m:r>
                          <a:rPr lang="pt-PT" sz="1100" b="0" i="1">
                            <a:latin typeface="Cambria Math" panose="02040503050406030204" pitchFamily="18" charset="0"/>
                          </a:rPr>
                          <m:t>𝑛</m:t>
                        </m:r>
                      </m:sub>
                    </m:sSub>
                  </m:oMath>
                </m:oMathPara>
              </a14:m>
              <a:endParaRPr lang="en-GB" sz="1100"/>
            </a:p>
          </xdr:txBody>
        </xdr:sp>
      </mc:Choice>
      <mc:Fallback xmlns="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5AD59E91-8842-4E2B-942C-41D0500C12C0}"/>
                </a:ext>
              </a:extLst>
            </xdr:cNvPr>
            <xdr:cNvSpPr txBox="1"/>
          </xdr:nvSpPr>
          <xdr:spPr>
            <a:xfrm>
              <a:off x="6503416" y="76200"/>
              <a:ext cx="387414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pt-PT" sz="1100" b="0" i="0">
                  <a:latin typeface="Cambria Math" panose="02040503050406030204" pitchFamily="18" charset="0"/>
                </a:rPr>
                <a:t>〖𝑛</a:t>
              </a:r>
              <a:r>
                <a:rPr lang="pt-PT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∙</a:t>
              </a:r>
              <a:r>
                <a:rPr lang="pt-PT" sz="1100" b="0" i="0">
                  <a:latin typeface="Cambria Math" panose="02040503050406030204" pitchFamily="18" charset="0"/>
                </a:rPr>
                <a:t>𝑤〗_𝑛</a:t>
              </a:r>
              <a:endParaRPr lang="en-GB" sz="1100"/>
            </a:p>
          </xdr:txBody>
        </xdr:sp>
      </mc:Fallback>
    </mc:AlternateContent>
    <xdr:clientData/>
  </xdr:oneCellAnchor>
  <xdr:oneCellAnchor>
    <xdr:from>
      <xdr:col>1</xdr:col>
      <xdr:colOff>265811</xdr:colOff>
      <xdr:row>0</xdr:row>
      <xdr:rowOff>180975</xdr:rowOff>
    </xdr:from>
    <xdr:ext cx="192489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FF5B1BD6-7B19-4D41-92F4-F7514980BFCD}"/>
                </a:ext>
              </a:extLst>
            </xdr:cNvPr>
            <xdr:cNvSpPr txBox="1"/>
          </xdr:nvSpPr>
          <xdr:spPr>
            <a:xfrm>
              <a:off x="4533011" y="180975"/>
              <a:ext cx="192489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pt-PT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pt-PT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𝐹</m:t>
                        </m:r>
                      </m:e>
                      <m:sub>
                        <m:r>
                          <a:rPr lang="pt-PT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𝑛</m:t>
                        </m:r>
                      </m:sub>
                    </m:sSub>
                  </m:oMath>
                </m:oMathPara>
              </a14:m>
              <a:endParaRPr lang="en-GB" sz="1100"/>
            </a:p>
          </xdr:txBody>
        </xdr:sp>
      </mc:Choice>
      <mc:Fallback xmlns="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FF5B1BD6-7B19-4D41-92F4-F7514980BFCD}"/>
                </a:ext>
              </a:extLst>
            </xdr:cNvPr>
            <xdr:cNvSpPr txBox="1"/>
          </xdr:nvSpPr>
          <xdr:spPr>
            <a:xfrm>
              <a:off x="4533011" y="180975"/>
              <a:ext cx="192489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pt-PT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𝐹_𝑛</a:t>
              </a:r>
              <a:endParaRPr lang="en-GB" sz="1100"/>
            </a:p>
          </xdr:txBody>
        </xdr:sp>
      </mc:Fallback>
    </mc:AlternateContent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0</xdr:row>
      <xdr:rowOff>9525</xdr:rowOff>
    </xdr:from>
    <xdr:ext cx="1300559" cy="34695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231DBC30-34AE-400A-97C0-1B26B36B4439}"/>
                </a:ext>
              </a:extLst>
            </xdr:cNvPr>
            <xdr:cNvSpPr txBox="1"/>
          </xdr:nvSpPr>
          <xdr:spPr>
            <a:xfrm>
              <a:off x="4922520" y="9525"/>
              <a:ext cx="1300559" cy="34695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pt-PT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pt-PT" sz="1100" b="0" i="1">
                            <a:latin typeface="Cambria Math" panose="02040503050406030204" pitchFamily="18" charset="0"/>
                          </a:rPr>
                          <m:t>𝑤</m:t>
                        </m:r>
                      </m:e>
                      <m:sub>
                        <m:r>
                          <a:rPr lang="pt-PT" sz="1100" b="0" i="1">
                            <a:latin typeface="Cambria Math" panose="02040503050406030204" pitchFamily="18" charset="0"/>
                          </a:rPr>
                          <m:t>𝑛</m:t>
                        </m:r>
                      </m:sub>
                    </m:sSub>
                    <m:r>
                      <a:rPr lang="pt-PT" sz="1100" b="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pt-PT" sz="11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pt-PT" sz="1100" b="0" i="1">
                            <a:latin typeface="Cambria Math" panose="02040503050406030204" pitchFamily="18" charset="0"/>
                          </a:rPr>
                          <m:t>1</m:t>
                        </m:r>
                      </m:num>
                      <m:den>
                        <m:r>
                          <a:rPr lang="pt-PT" sz="1100" b="0" i="1">
                            <a:latin typeface="Cambria Math" panose="02040503050406030204" pitchFamily="18" charset="0"/>
                          </a:rPr>
                          <m:t>𝑃</m:t>
                        </m:r>
                      </m:den>
                    </m:f>
                    <m:r>
                      <a:rPr lang="pt-PT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∙</m:t>
                    </m:r>
                    <m:f>
                      <m:fPr>
                        <m:ctrlPr>
                          <a:rPr lang="pt-PT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pt-PT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pt-PT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𝐹</m:t>
                            </m:r>
                          </m:e>
                          <m:sub>
                            <m:r>
                              <a:rPr lang="pt-PT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𝑛</m:t>
                            </m:r>
                          </m:sub>
                        </m:sSub>
                      </m:num>
                      <m:den>
                        <m:sSup>
                          <m:sSupPr>
                            <m:ctrlPr>
                              <a:rPr lang="pt-PT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sSupPr>
                          <m:e>
                            <m:d>
                              <m:dPr>
                                <m:ctrlPr>
                                  <a:rPr lang="pt-PT" sz="11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</m:ctrlPr>
                              </m:dPr>
                              <m:e>
                                <m:r>
                                  <a:rPr lang="pt-PT" sz="11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1+</m:t>
                                </m:r>
                                <m:r>
                                  <a:rPr lang="pt-PT" sz="11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𝑦</m:t>
                                </m:r>
                              </m:e>
                            </m:d>
                          </m:e>
                          <m:sup>
                            <m:r>
                              <a:rPr lang="pt-PT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𝑛</m:t>
                            </m:r>
                          </m:sup>
                        </m:sSup>
                      </m:den>
                    </m:f>
                  </m:oMath>
                </m:oMathPara>
              </a14:m>
              <a:endParaRPr lang="en-GB" sz="1100"/>
            </a:p>
          </xdr:txBody>
        </xdr:sp>
      </mc:Choice>
      <mc:Fallback xmlns="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231DBC30-34AE-400A-97C0-1B26B36B4439}"/>
                </a:ext>
              </a:extLst>
            </xdr:cNvPr>
            <xdr:cNvSpPr txBox="1"/>
          </xdr:nvSpPr>
          <xdr:spPr>
            <a:xfrm>
              <a:off x="4922520" y="9525"/>
              <a:ext cx="1300559" cy="34695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pt-PT" sz="1100" b="0" i="0">
                  <a:latin typeface="Cambria Math" panose="02040503050406030204" pitchFamily="18" charset="0"/>
                </a:rPr>
                <a:t>𝑤_𝑛=1/𝑃</a:t>
              </a:r>
              <a:r>
                <a:rPr lang="pt-PT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∙𝐹_𝑛/(1+𝑦)^𝑛 </a:t>
              </a:r>
              <a:endParaRPr lang="en-GB" sz="1100"/>
            </a:p>
          </xdr:txBody>
        </xdr:sp>
      </mc:Fallback>
    </mc:AlternateContent>
    <xdr:clientData/>
  </xdr:oneCellAnchor>
  <xdr:oneCellAnchor>
    <xdr:from>
      <xdr:col>3</xdr:col>
      <xdr:colOff>110236</xdr:colOff>
      <xdr:row>0</xdr:row>
      <xdr:rowOff>76200</xdr:rowOff>
    </xdr:from>
    <xdr:ext cx="387414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D2C2479B-D969-4CE0-9DBF-91A49E3A1F62}"/>
                </a:ext>
              </a:extLst>
            </xdr:cNvPr>
            <xdr:cNvSpPr txBox="1"/>
          </xdr:nvSpPr>
          <xdr:spPr>
            <a:xfrm>
              <a:off x="6503416" y="76200"/>
              <a:ext cx="387414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pt-PT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pt-PT" sz="1100" b="0" i="1">
                            <a:latin typeface="Cambria Math" panose="02040503050406030204" pitchFamily="18" charset="0"/>
                          </a:rPr>
                          <m:t>𝑛</m:t>
                        </m:r>
                        <m:r>
                          <a:rPr lang="pt-PT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∙</m:t>
                        </m:r>
                        <m:r>
                          <a:rPr lang="pt-PT" sz="1100" b="0" i="1">
                            <a:latin typeface="Cambria Math" panose="02040503050406030204" pitchFamily="18" charset="0"/>
                          </a:rPr>
                          <m:t>𝑤</m:t>
                        </m:r>
                      </m:e>
                      <m:sub>
                        <m:r>
                          <a:rPr lang="pt-PT" sz="1100" b="0" i="1">
                            <a:latin typeface="Cambria Math" panose="02040503050406030204" pitchFamily="18" charset="0"/>
                          </a:rPr>
                          <m:t>𝑛</m:t>
                        </m:r>
                      </m:sub>
                    </m:sSub>
                  </m:oMath>
                </m:oMathPara>
              </a14:m>
              <a:endParaRPr lang="en-GB" sz="1100"/>
            </a:p>
          </xdr:txBody>
        </xdr:sp>
      </mc:Choice>
      <mc:Fallback xmlns="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D2C2479B-D969-4CE0-9DBF-91A49E3A1F62}"/>
                </a:ext>
              </a:extLst>
            </xdr:cNvPr>
            <xdr:cNvSpPr txBox="1"/>
          </xdr:nvSpPr>
          <xdr:spPr>
            <a:xfrm>
              <a:off x="6503416" y="76200"/>
              <a:ext cx="387414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pt-PT" sz="1100" b="0" i="0">
                  <a:latin typeface="Cambria Math" panose="02040503050406030204" pitchFamily="18" charset="0"/>
                </a:rPr>
                <a:t>〖𝑛</a:t>
              </a:r>
              <a:r>
                <a:rPr lang="pt-PT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∙</a:t>
              </a:r>
              <a:r>
                <a:rPr lang="pt-PT" sz="1100" b="0" i="0">
                  <a:latin typeface="Cambria Math" panose="02040503050406030204" pitchFamily="18" charset="0"/>
                </a:rPr>
                <a:t>𝑤〗_𝑛</a:t>
              </a:r>
              <a:endParaRPr lang="en-GB" sz="1100"/>
            </a:p>
          </xdr:txBody>
        </xdr:sp>
      </mc:Fallback>
    </mc:AlternateContent>
    <xdr:clientData/>
  </xdr:oneCellAnchor>
  <xdr:oneCellAnchor>
    <xdr:from>
      <xdr:col>1</xdr:col>
      <xdr:colOff>265811</xdr:colOff>
      <xdr:row>0</xdr:row>
      <xdr:rowOff>180975</xdr:rowOff>
    </xdr:from>
    <xdr:ext cx="192489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96F8F4A5-EE50-4AD6-A3D8-BB972FE41BF5}"/>
                </a:ext>
              </a:extLst>
            </xdr:cNvPr>
            <xdr:cNvSpPr txBox="1"/>
          </xdr:nvSpPr>
          <xdr:spPr>
            <a:xfrm>
              <a:off x="4533011" y="180975"/>
              <a:ext cx="192489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pt-PT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pt-PT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𝐹</m:t>
                        </m:r>
                      </m:e>
                      <m:sub>
                        <m:r>
                          <a:rPr lang="pt-PT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𝑛</m:t>
                        </m:r>
                      </m:sub>
                    </m:sSub>
                  </m:oMath>
                </m:oMathPara>
              </a14:m>
              <a:endParaRPr lang="en-GB" sz="1100"/>
            </a:p>
          </xdr:txBody>
        </xdr:sp>
      </mc:Choice>
      <mc:Fallback xmlns="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96F8F4A5-EE50-4AD6-A3D8-BB972FE41BF5}"/>
                </a:ext>
              </a:extLst>
            </xdr:cNvPr>
            <xdr:cNvSpPr txBox="1"/>
          </xdr:nvSpPr>
          <xdr:spPr>
            <a:xfrm>
              <a:off x="4533011" y="180975"/>
              <a:ext cx="192489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pt-PT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𝐹_𝑛</a:t>
              </a:r>
              <a:endParaRPr lang="en-GB" sz="1100"/>
            </a:p>
          </xdr:txBody>
        </xdr:sp>
      </mc:Fallback>
    </mc:AlternateContent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0</xdr:row>
      <xdr:rowOff>9525</xdr:rowOff>
    </xdr:from>
    <xdr:ext cx="1300559" cy="34695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B512BFD7-EEBA-4E1B-BFC0-9FDBA5B24194}"/>
                </a:ext>
              </a:extLst>
            </xdr:cNvPr>
            <xdr:cNvSpPr txBox="1"/>
          </xdr:nvSpPr>
          <xdr:spPr>
            <a:xfrm>
              <a:off x="5010150" y="9525"/>
              <a:ext cx="1300559" cy="34695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pt-PT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pt-PT" sz="1100" b="0" i="1">
                            <a:latin typeface="Cambria Math" panose="02040503050406030204" pitchFamily="18" charset="0"/>
                          </a:rPr>
                          <m:t>𝑤</m:t>
                        </m:r>
                      </m:e>
                      <m:sub>
                        <m:r>
                          <a:rPr lang="pt-PT" sz="1100" b="0" i="1">
                            <a:latin typeface="Cambria Math" panose="02040503050406030204" pitchFamily="18" charset="0"/>
                          </a:rPr>
                          <m:t>𝑛</m:t>
                        </m:r>
                      </m:sub>
                    </m:sSub>
                    <m:r>
                      <a:rPr lang="pt-PT" sz="1100" b="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pt-PT" sz="11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pt-PT" sz="1100" b="0" i="1">
                            <a:latin typeface="Cambria Math" panose="02040503050406030204" pitchFamily="18" charset="0"/>
                          </a:rPr>
                          <m:t>1</m:t>
                        </m:r>
                      </m:num>
                      <m:den>
                        <m:r>
                          <a:rPr lang="pt-PT" sz="1100" b="0" i="1">
                            <a:latin typeface="Cambria Math" panose="02040503050406030204" pitchFamily="18" charset="0"/>
                          </a:rPr>
                          <m:t>𝑃</m:t>
                        </m:r>
                      </m:den>
                    </m:f>
                    <m:r>
                      <a:rPr lang="pt-PT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∙</m:t>
                    </m:r>
                    <m:f>
                      <m:fPr>
                        <m:ctrlPr>
                          <a:rPr lang="pt-PT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pt-PT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pt-PT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𝐹</m:t>
                            </m:r>
                          </m:e>
                          <m:sub>
                            <m:r>
                              <a:rPr lang="pt-PT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𝑛</m:t>
                            </m:r>
                          </m:sub>
                        </m:sSub>
                      </m:num>
                      <m:den>
                        <m:sSup>
                          <m:sSupPr>
                            <m:ctrlPr>
                              <a:rPr lang="pt-PT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sSupPr>
                          <m:e>
                            <m:d>
                              <m:dPr>
                                <m:ctrlPr>
                                  <a:rPr lang="pt-PT" sz="11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</m:ctrlPr>
                              </m:dPr>
                              <m:e>
                                <m:r>
                                  <a:rPr lang="pt-PT" sz="11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1+</m:t>
                                </m:r>
                                <m:r>
                                  <a:rPr lang="pt-PT" sz="11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𝑦</m:t>
                                </m:r>
                              </m:e>
                            </m:d>
                          </m:e>
                          <m:sup>
                            <m:r>
                              <a:rPr lang="pt-PT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𝑛</m:t>
                            </m:r>
                          </m:sup>
                        </m:sSup>
                      </m:den>
                    </m:f>
                  </m:oMath>
                </m:oMathPara>
              </a14:m>
              <a:endParaRPr lang="en-GB" sz="1100"/>
            </a:p>
          </xdr:txBody>
        </xdr:sp>
      </mc:Choice>
      <mc:Fallback xmlns="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B512BFD7-EEBA-4E1B-BFC0-9FDBA5B24194}"/>
                </a:ext>
              </a:extLst>
            </xdr:cNvPr>
            <xdr:cNvSpPr txBox="1"/>
          </xdr:nvSpPr>
          <xdr:spPr>
            <a:xfrm>
              <a:off x="5010150" y="9525"/>
              <a:ext cx="1300559" cy="34695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pt-PT" sz="1100" b="0" i="0">
                  <a:latin typeface="Cambria Math" panose="02040503050406030204" pitchFamily="18" charset="0"/>
                </a:rPr>
                <a:t>𝑤_𝑛=1/𝑃</a:t>
              </a:r>
              <a:r>
                <a:rPr lang="pt-PT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∙𝐹_𝑛/(1+𝑦)^𝑛 </a:t>
              </a:r>
              <a:endParaRPr lang="en-GB" sz="1100"/>
            </a:p>
          </xdr:txBody>
        </xdr:sp>
      </mc:Fallback>
    </mc:AlternateContent>
    <xdr:clientData/>
  </xdr:oneCellAnchor>
  <xdr:oneCellAnchor>
    <xdr:from>
      <xdr:col>3</xdr:col>
      <xdr:colOff>110236</xdr:colOff>
      <xdr:row>0</xdr:row>
      <xdr:rowOff>76200</xdr:rowOff>
    </xdr:from>
    <xdr:ext cx="387414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3054A0B-77C5-4A5A-B78E-51FF099733C4}"/>
                </a:ext>
              </a:extLst>
            </xdr:cNvPr>
            <xdr:cNvSpPr txBox="1"/>
          </xdr:nvSpPr>
          <xdr:spPr>
            <a:xfrm>
              <a:off x="6618986" y="76200"/>
              <a:ext cx="387414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pt-PT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pt-PT" sz="1100" b="0" i="1">
                            <a:latin typeface="Cambria Math" panose="02040503050406030204" pitchFamily="18" charset="0"/>
                          </a:rPr>
                          <m:t>𝑛</m:t>
                        </m:r>
                        <m:r>
                          <a:rPr lang="pt-PT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∙</m:t>
                        </m:r>
                        <m:r>
                          <a:rPr lang="pt-PT" sz="1100" b="0" i="1">
                            <a:latin typeface="Cambria Math" panose="02040503050406030204" pitchFamily="18" charset="0"/>
                          </a:rPr>
                          <m:t>𝑤</m:t>
                        </m:r>
                      </m:e>
                      <m:sub>
                        <m:r>
                          <a:rPr lang="pt-PT" sz="1100" b="0" i="1">
                            <a:latin typeface="Cambria Math" panose="02040503050406030204" pitchFamily="18" charset="0"/>
                          </a:rPr>
                          <m:t>𝑛</m:t>
                        </m:r>
                      </m:sub>
                    </m:sSub>
                  </m:oMath>
                </m:oMathPara>
              </a14:m>
              <a:endParaRPr lang="en-GB" sz="1100"/>
            </a:p>
          </xdr:txBody>
        </xdr:sp>
      </mc:Choice>
      <mc:Fallback xmlns="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03054A0B-77C5-4A5A-B78E-51FF099733C4}"/>
                </a:ext>
              </a:extLst>
            </xdr:cNvPr>
            <xdr:cNvSpPr txBox="1"/>
          </xdr:nvSpPr>
          <xdr:spPr>
            <a:xfrm>
              <a:off x="6618986" y="76200"/>
              <a:ext cx="387414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pt-PT" sz="1100" b="0" i="0">
                  <a:latin typeface="Cambria Math" panose="02040503050406030204" pitchFamily="18" charset="0"/>
                </a:rPr>
                <a:t>〖𝑛</a:t>
              </a:r>
              <a:r>
                <a:rPr lang="pt-PT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∙</a:t>
              </a:r>
              <a:r>
                <a:rPr lang="pt-PT" sz="1100" b="0" i="0">
                  <a:latin typeface="Cambria Math" panose="02040503050406030204" pitchFamily="18" charset="0"/>
                </a:rPr>
                <a:t>𝑤〗_𝑛</a:t>
              </a:r>
              <a:endParaRPr lang="en-GB" sz="1100"/>
            </a:p>
          </xdr:txBody>
        </xdr:sp>
      </mc:Fallback>
    </mc:AlternateContent>
    <xdr:clientData/>
  </xdr:oneCellAnchor>
  <xdr:oneCellAnchor>
    <xdr:from>
      <xdr:col>1</xdr:col>
      <xdr:colOff>265811</xdr:colOff>
      <xdr:row>0</xdr:row>
      <xdr:rowOff>180975</xdr:rowOff>
    </xdr:from>
    <xdr:ext cx="192489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4D49C2E4-AD7F-4636-9D3A-2ACCF4954D55}"/>
                </a:ext>
              </a:extLst>
            </xdr:cNvPr>
            <xdr:cNvSpPr txBox="1"/>
          </xdr:nvSpPr>
          <xdr:spPr>
            <a:xfrm>
              <a:off x="4609211" y="180975"/>
              <a:ext cx="192489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pt-PT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pt-PT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𝐹</m:t>
                        </m:r>
                      </m:e>
                      <m:sub>
                        <m:r>
                          <a:rPr lang="pt-PT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𝑛</m:t>
                        </m:r>
                      </m:sub>
                    </m:sSub>
                  </m:oMath>
                </m:oMathPara>
              </a14:m>
              <a:endParaRPr lang="en-GB" sz="1100"/>
            </a:p>
          </xdr:txBody>
        </xdr:sp>
      </mc:Choice>
      <mc:Fallback xmlns="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4D49C2E4-AD7F-4636-9D3A-2ACCF4954D55}"/>
                </a:ext>
              </a:extLst>
            </xdr:cNvPr>
            <xdr:cNvSpPr txBox="1"/>
          </xdr:nvSpPr>
          <xdr:spPr>
            <a:xfrm>
              <a:off x="4609211" y="180975"/>
              <a:ext cx="192489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pt-PT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𝐹_𝑛</a:t>
              </a:r>
              <a:endParaRPr lang="en-GB" sz="1100"/>
            </a:p>
          </xdr:txBody>
        </xdr:sp>
      </mc:Fallback>
    </mc:AlternateContent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0</xdr:colOff>
      <xdr:row>0</xdr:row>
      <xdr:rowOff>9525</xdr:rowOff>
    </xdr:from>
    <xdr:ext cx="1300559" cy="34695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DD8324D9-FC0D-48DB-824C-41EC12B03084}"/>
                </a:ext>
              </a:extLst>
            </xdr:cNvPr>
            <xdr:cNvSpPr txBox="1"/>
          </xdr:nvSpPr>
          <xdr:spPr>
            <a:xfrm>
              <a:off x="5010150" y="9525"/>
              <a:ext cx="1300559" cy="34695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pt-PT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pt-PT" sz="1100" b="0" i="1">
                            <a:latin typeface="Cambria Math" panose="02040503050406030204" pitchFamily="18" charset="0"/>
                          </a:rPr>
                          <m:t>𝑤</m:t>
                        </m:r>
                      </m:e>
                      <m:sub>
                        <m:r>
                          <a:rPr lang="pt-PT" sz="1100" b="0" i="1">
                            <a:latin typeface="Cambria Math" panose="02040503050406030204" pitchFamily="18" charset="0"/>
                          </a:rPr>
                          <m:t>𝑛</m:t>
                        </m:r>
                      </m:sub>
                    </m:sSub>
                    <m:r>
                      <a:rPr lang="pt-PT" sz="1100" b="0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pt-PT" sz="11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pt-PT" sz="1100" b="0" i="1">
                            <a:latin typeface="Cambria Math" panose="02040503050406030204" pitchFamily="18" charset="0"/>
                          </a:rPr>
                          <m:t>1</m:t>
                        </m:r>
                      </m:num>
                      <m:den>
                        <m:r>
                          <a:rPr lang="pt-PT" sz="1100" b="0" i="1">
                            <a:latin typeface="Cambria Math" panose="02040503050406030204" pitchFamily="18" charset="0"/>
                          </a:rPr>
                          <m:t>𝑃</m:t>
                        </m:r>
                      </m:den>
                    </m:f>
                    <m:r>
                      <a:rPr lang="pt-PT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∙</m:t>
                    </m:r>
                    <m:f>
                      <m:fPr>
                        <m:ctrlPr>
                          <a:rPr lang="pt-PT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pt-PT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pt-PT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𝐹</m:t>
                            </m:r>
                          </m:e>
                          <m:sub>
                            <m:r>
                              <a:rPr lang="pt-PT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𝑛</m:t>
                            </m:r>
                          </m:sub>
                        </m:sSub>
                      </m:num>
                      <m:den>
                        <m:sSup>
                          <m:sSupPr>
                            <m:ctrlPr>
                              <a:rPr lang="pt-PT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sSupPr>
                          <m:e>
                            <m:d>
                              <m:dPr>
                                <m:ctrlPr>
                                  <a:rPr lang="pt-PT" sz="11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</m:ctrlPr>
                              </m:dPr>
                              <m:e>
                                <m:r>
                                  <a:rPr lang="pt-PT" sz="11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1+</m:t>
                                </m:r>
                                <m:r>
                                  <a:rPr lang="pt-PT" sz="11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𝑦</m:t>
                                </m:r>
                              </m:e>
                            </m:d>
                          </m:e>
                          <m:sup>
                            <m:r>
                              <a:rPr lang="pt-PT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𝑛</m:t>
                            </m:r>
                          </m:sup>
                        </m:sSup>
                      </m:den>
                    </m:f>
                  </m:oMath>
                </m:oMathPara>
              </a14:m>
              <a:endParaRPr lang="en-GB" sz="1100"/>
            </a:p>
          </xdr:txBody>
        </xdr:sp>
      </mc:Choice>
      <mc:Fallback xmlns="">
        <xdr:sp macro="" textlink="">
          <xdr:nvSpPr>
            <xdr:cNvPr id="2" name="TextBox 1">
              <a:extLst>
                <a:ext uri="{FF2B5EF4-FFF2-40B4-BE49-F238E27FC236}">
                  <a16:creationId xmlns:a16="http://schemas.microsoft.com/office/drawing/2014/main" id="{DD8324D9-FC0D-48DB-824C-41EC12B03084}"/>
                </a:ext>
              </a:extLst>
            </xdr:cNvPr>
            <xdr:cNvSpPr txBox="1"/>
          </xdr:nvSpPr>
          <xdr:spPr>
            <a:xfrm>
              <a:off x="5010150" y="9525"/>
              <a:ext cx="1300559" cy="34695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pt-PT" sz="1100" b="0" i="0">
                  <a:latin typeface="Cambria Math" panose="02040503050406030204" pitchFamily="18" charset="0"/>
                </a:rPr>
                <a:t>𝑤_𝑛=1/𝑃</a:t>
              </a:r>
              <a:r>
                <a:rPr lang="pt-PT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∙𝐹_𝑛/(1+𝑦)^𝑛 </a:t>
              </a:r>
              <a:endParaRPr lang="en-GB" sz="1100"/>
            </a:p>
          </xdr:txBody>
        </xdr:sp>
      </mc:Fallback>
    </mc:AlternateContent>
    <xdr:clientData/>
  </xdr:oneCellAnchor>
  <xdr:oneCellAnchor>
    <xdr:from>
      <xdr:col>3</xdr:col>
      <xdr:colOff>110236</xdr:colOff>
      <xdr:row>0</xdr:row>
      <xdr:rowOff>76200</xdr:rowOff>
    </xdr:from>
    <xdr:ext cx="387414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6D8F6F9E-AA94-471C-8C4F-9CEE3BE4F3CD}"/>
                </a:ext>
              </a:extLst>
            </xdr:cNvPr>
            <xdr:cNvSpPr txBox="1"/>
          </xdr:nvSpPr>
          <xdr:spPr>
            <a:xfrm>
              <a:off x="6618986" y="76200"/>
              <a:ext cx="387414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pt-PT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pt-PT" sz="1100" b="0" i="1">
                            <a:latin typeface="Cambria Math" panose="02040503050406030204" pitchFamily="18" charset="0"/>
                          </a:rPr>
                          <m:t>𝑛</m:t>
                        </m:r>
                        <m:r>
                          <a:rPr lang="pt-PT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∙</m:t>
                        </m:r>
                        <m:r>
                          <a:rPr lang="pt-PT" sz="1100" b="0" i="1">
                            <a:latin typeface="Cambria Math" panose="02040503050406030204" pitchFamily="18" charset="0"/>
                          </a:rPr>
                          <m:t>𝑤</m:t>
                        </m:r>
                      </m:e>
                      <m:sub>
                        <m:r>
                          <a:rPr lang="pt-PT" sz="1100" b="0" i="1">
                            <a:latin typeface="Cambria Math" panose="02040503050406030204" pitchFamily="18" charset="0"/>
                          </a:rPr>
                          <m:t>𝑛</m:t>
                        </m:r>
                      </m:sub>
                    </m:sSub>
                  </m:oMath>
                </m:oMathPara>
              </a14:m>
              <a:endParaRPr lang="en-GB" sz="1100"/>
            </a:p>
          </xdr:txBody>
        </xdr:sp>
      </mc:Choice>
      <mc:Fallback xmlns="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6D8F6F9E-AA94-471C-8C4F-9CEE3BE4F3CD}"/>
                </a:ext>
              </a:extLst>
            </xdr:cNvPr>
            <xdr:cNvSpPr txBox="1"/>
          </xdr:nvSpPr>
          <xdr:spPr>
            <a:xfrm>
              <a:off x="6618986" y="76200"/>
              <a:ext cx="387414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pt-PT" sz="1100" b="0" i="0">
                  <a:latin typeface="Cambria Math" panose="02040503050406030204" pitchFamily="18" charset="0"/>
                </a:rPr>
                <a:t>〖𝑛</a:t>
              </a:r>
              <a:r>
                <a:rPr lang="pt-PT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∙</a:t>
              </a:r>
              <a:r>
                <a:rPr lang="pt-PT" sz="1100" b="0" i="0">
                  <a:latin typeface="Cambria Math" panose="02040503050406030204" pitchFamily="18" charset="0"/>
                </a:rPr>
                <a:t>𝑤〗_𝑛</a:t>
              </a:r>
              <a:endParaRPr lang="en-GB" sz="1100"/>
            </a:p>
          </xdr:txBody>
        </xdr:sp>
      </mc:Fallback>
    </mc:AlternateContent>
    <xdr:clientData/>
  </xdr:oneCellAnchor>
  <xdr:oneCellAnchor>
    <xdr:from>
      <xdr:col>1</xdr:col>
      <xdr:colOff>265811</xdr:colOff>
      <xdr:row>0</xdr:row>
      <xdr:rowOff>180975</xdr:rowOff>
    </xdr:from>
    <xdr:ext cx="192489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186E25A4-A9A5-46EF-AC73-E02989C2068A}"/>
                </a:ext>
              </a:extLst>
            </xdr:cNvPr>
            <xdr:cNvSpPr txBox="1"/>
          </xdr:nvSpPr>
          <xdr:spPr>
            <a:xfrm>
              <a:off x="4609211" y="180975"/>
              <a:ext cx="192489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pt-PT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pt-PT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𝐹</m:t>
                        </m:r>
                      </m:e>
                      <m:sub>
                        <m:r>
                          <a:rPr lang="pt-PT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𝑛</m:t>
                        </m:r>
                      </m:sub>
                    </m:sSub>
                  </m:oMath>
                </m:oMathPara>
              </a14:m>
              <a:endParaRPr lang="en-GB" sz="1100"/>
            </a:p>
          </xdr:txBody>
        </xdr:sp>
      </mc:Choice>
      <mc:Fallback xmlns="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186E25A4-A9A5-46EF-AC73-E02989C2068A}"/>
                </a:ext>
              </a:extLst>
            </xdr:cNvPr>
            <xdr:cNvSpPr txBox="1"/>
          </xdr:nvSpPr>
          <xdr:spPr>
            <a:xfrm>
              <a:off x="4609211" y="180975"/>
              <a:ext cx="192489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pt-PT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𝐹_𝑛</a:t>
              </a:r>
              <a:endParaRPr lang="en-GB" sz="1100"/>
            </a:p>
          </xdr:txBody>
        </xdr:sp>
      </mc:Fallback>
    </mc:AlternateContent>
    <xdr:clientData/>
  </xdr:one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Jorge Barros Luís" id="{8BC50AB5-0430-427D-BA42-BE3A6B187399}" userId="S::JJLuis@montepio.pt::106c4cbc-1c38-4ee6-a919-4ae6a0d5413a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C1" dT="2023-05-09T23:42:43.52" personId="{8BC50AB5-0430-427D-BA42-BE3A6B187399}" id="{C78AA24B-E2D0-4AE4-858F-DB319A9ED2DF}">
    <text>Weights = ratio between the present value of each cash-flow and the bond price</text>
  </threadedComment>
  <threadedComment ref="D1" dT="2023-05-09T23:41:14.45" personId="{8BC50AB5-0430-427D-BA42-BE3A6B187399}" id="{17438C72-A4A8-4B86-A5E0-AE09D73814EF}">
    <text>Weighted average of the maturities of all cash-flows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C1" dT="2023-05-09T23:42:43.52" personId="{8BC50AB5-0430-427D-BA42-BE3A6B187399}" id="{C78AA24B-E2D0-4AE5-858F-DB319A9ED2DF}">
    <text>Weights = ratio between the present value of each cash-flow and the bond price</text>
  </threadedComment>
  <threadedComment ref="D1" dT="2023-05-09T23:41:14.45" personId="{8BC50AB5-0430-427D-BA42-BE3A6B187399}" id="{17438C72-A4A8-4B87-A5E0-AE09D73814EF}">
    <text>Weighted average of the maturities of all cash-flows</text>
  </threadedComment>
</ThreadedComments>
</file>

<file path=xl/threadedComments/threadedComment3.xml><?xml version="1.0" encoding="utf-8"?>
<ThreadedComments xmlns="http://schemas.microsoft.com/office/spreadsheetml/2018/threadedcomments" xmlns:x="http://schemas.openxmlformats.org/spreadsheetml/2006/main">
  <threadedComment ref="C1" dT="2023-05-09T23:42:43.52" personId="{8BC50AB5-0430-427D-BA42-BE3A6B187399}" id="{C78AA24B-E2D0-4AE6-858F-DB319A9ED2DF}">
    <text>Weights = ratio between the present value of each cash-flow and the bond price</text>
  </threadedComment>
  <threadedComment ref="D1" dT="2023-05-09T23:41:14.45" personId="{8BC50AB5-0430-427D-BA42-BE3A6B187399}" id="{17438C72-A4A8-4B88-A5E0-AE09D73814EF}">
    <text>Weighted average of the maturities of all cash-flows</text>
  </threadedComment>
</ThreadedComments>
</file>

<file path=xl/threadedComments/threadedComment4.xml><?xml version="1.0" encoding="utf-8"?>
<ThreadedComments xmlns="http://schemas.microsoft.com/office/spreadsheetml/2018/threadedcomments" xmlns:x="http://schemas.openxmlformats.org/spreadsheetml/2006/main">
  <threadedComment ref="C1" dT="2023-05-09T23:42:43.52" personId="{8BC50AB5-0430-427D-BA42-BE3A6B187399}" id="{A1FBE140-A83E-4F8A-B80B-72D937A3B023}">
    <text>Weights = ratio between the present value of each cash-flow and the bond price</text>
  </threadedComment>
  <threadedComment ref="D1" dT="2023-05-09T23:41:14.45" personId="{8BC50AB5-0430-427D-BA42-BE3A6B187399}" id="{F485CA9F-B5F2-4757-9FB4-7BADD8402A29}">
    <text>Weighted average of the maturities of all cash-flows</text>
  </threadedComment>
</ThreadedComments>
</file>

<file path=xl/threadedComments/threadedComment5.xml><?xml version="1.0" encoding="utf-8"?>
<ThreadedComments xmlns="http://schemas.microsoft.com/office/spreadsheetml/2018/threadedcomments" xmlns:x="http://schemas.openxmlformats.org/spreadsheetml/2006/main">
  <threadedComment ref="C1" dT="2023-05-09T23:42:43.52" personId="{8BC50AB5-0430-427D-BA42-BE3A6B187399}" id="{1D58DD2E-5007-4CCF-B922-F961576F4A59}">
    <text>Weights = ratio between the present value of each cash-flow and the bond price</text>
  </threadedComment>
  <threadedComment ref="D1" dT="2023-05-09T23:41:14.45" personId="{8BC50AB5-0430-427D-BA42-BE3A6B187399}" id="{EAF18A29-328C-4168-B269-7481452BB6DE}">
    <text>Weighted average of the maturities of all cash-flows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microsoft.com/office/2017/10/relationships/threadedComment" Target="../threadedComments/threadedComment2.xml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microsoft.com/office/2017/10/relationships/threadedComment" Target="../threadedComments/threadedComment3.xml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microsoft.com/office/2017/10/relationships/threadedComment" Target="../threadedComments/threadedComment4.xml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microsoft.com/office/2017/10/relationships/threadedComment" Target="../threadedComments/threadedComment5.xml"/><Relationship Id="rId4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4"/>
  <sheetViews>
    <sheetView tabSelected="1" workbookViewId="0">
      <selection activeCell="C12" sqref="C12"/>
    </sheetView>
  </sheetViews>
  <sheetFormatPr defaultRowHeight="14.5" x14ac:dyDescent="0.35"/>
  <cols>
    <col min="1" max="1" width="62.1796875" bestFit="1" customWidth="1"/>
    <col min="2" max="2" width="9.54296875" customWidth="1"/>
    <col min="3" max="3" width="21.453125" customWidth="1"/>
    <col min="7" max="7" width="9.90625" bestFit="1" customWidth="1"/>
  </cols>
  <sheetData>
    <row r="1" spans="1:9" x14ac:dyDescent="0.35">
      <c r="A1" s="15" t="s">
        <v>6</v>
      </c>
      <c r="B1" s="17" t="s">
        <v>5</v>
      </c>
      <c r="C1" s="17"/>
      <c r="D1" s="17"/>
      <c r="F1" t="s">
        <v>1</v>
      </c>
      <c r="G1" s="4">
        <v>0.04</v>
      </c>
    </row>
    <row r="2" spans="1:9" x14ac:dyDescent="0.35">
      <c r="A2" s="16"/>
      <c r="B2" s="18"/>
      <c r="C2" s="18"/>
      <c r="D2" s="18"/>
      <c r="F2" t="s">
        <v>2</v>
      </c>
      <c r="G2">
        <v>102</v>
      </c>
    </row>
    <row r="3" spans="1:9" x14ac:dyDescent="0.35">
      <c r="A3" s="6"/>
      <c r="B3" s="7">
        <f>-G2</f>
        <v>-102</v>
      </c>
      <c r="C3" s="6"/>
      <c r="D3" s="6"/>
      <c r="F3" t="s">
        <v>4</v>
      </c>
      <c r="G3">
        <v>100</v>
      </c>
    </row>
    <row r="4" spans="1:9" x14ac:dyDescent="0.35">
      <c r="A4" s="6">
        <v>1</v>
      </c>
      <c r="B4" s="6">
        <f>G$1*G$3</f>
        <v>4</v>
      </c>
      <c r="C4" s="6">
        <f>1/G$2*B4/(1+B$8)^A4</f>
        <v>3.8089955534570168E-2</v>
      </c>
      <c r="D4" s="6">
        <f>A4*C4</f>
        <v>3.8089955534570168E-2</v>
      </c>
      <c r="F4" t="s">
        <v>3</v>
      </c>
      <c r="G4">
        <v>2</v>
      </c>
    </row>
    <row r="5" spans="1:9" x14ac:dyDescent="0.35">
      <c r="A5" s="6">
        <v>2</v>
      </c>
      <c r="B5" s="6">
        <v>104</v>
      </c>
      <c r="C5" s="6">
        <f>1/G$2*B5/(1+B$8)^A5</f>
        <v>0.96191004447072814</v>
      </c>
      <c r="D5" s="6">
        <f t="shared" ref="D5" si="0">A5*C5</f>
        <v>1.9238200889414563</v>
      </c>
      <c r="F5" s="9" t="s">
        <v>11</v>
      </c>
      <c r="G5" t="s">
        <v>12</v>
      </c>
    </row>
    <row r="6" spans="1:9" x14ac:dyDescent="0.35">
      <c r="A6" s="6" t="s">
        <v>7</v>
      </c>
      <c r="B6" s="6"/>
      <c r="C6" s="6"/>
      <c r="D6" s="8">
        <f>SUM(D4:D5)</f>
        <v>1.9619100444760265</v>
      </c>
      <c r="F6" t="s">
        <v>13</v>
      </c>
    </row>
    <row r="8" spans="1:9" x14ac:dyDescent="0.35">
      <c r="A8" s="1" t="s">
        <v>15</v>
      </c>
      <c r="B8" s="2">
        <f>IRR(B3:B5)</f>
        <v>2.9554530167879234E-2</v>
      </c>
      <c r="D8" t="s">
        <v>18</v>
      </c>
      <c r="F8">
        <f>G2</f>
        <v>102</v>
      </c>
      <c r="H8" t="s">
        <v>15</v>
      </c>
      <c r="I8" s="4">
        <f>(-F9+SQRT(F9^2-4*F8*F10))/(2*F8)</f>
        <v>2.9554530170659715E-2</v>
      </c>
    </row>
    <row r="9" spans="1:9" x14ac:dyDescent="0.35">
      <c r="A9" s="1" t="s">
        <v>0</v>
      </c>
      <c r="B9" s="1">
        <f>D6</f>
        <v>1.9619100444760265</v>
      </c>
      <c r="D9" t="s">
        <v>16</v>
      </c>
      <c r="F9">
        <f>2*G2-G1*G3</f>
        <v>200</v>
      </c>
    </row>
    <row r="10" spans="1:9" x14ac:dyDescent="0.35">
      <c r="A10" s="1" t="s">
        <v>8</v>
      </c>
      <c r="B10" s="1">
        <f>B9/(1+B8)</f>
        <v>1.9055911921014201</v>
      </c>
      <c r="D10" t="s">
        <v>17</v>
      </c>
      <c r="F10">
        <f>G2-2*G1*G3-G3</f>
        <v>-6</v>
      </c>
      <c r="G10" s="3"/>
    </row>
    <row r="11" spans="1:9" ht="15" customHeight="1" x14ac:dyDescent="0.35">
      <c r="A11" s="1" t="s">
        <v>9</v>
      </c>
      <c r="B11" s="5">
        <f>-B9*0.005</f>
        <v>-9.8095502223801319E-3</v>
      </c>
      <c r="D11" s="19"/>
      <c r="G11" s="3"/>
    </row>
    <row r="12" spans="1:9" x14ac:dyDescent="0.35">
      <c r="A12" s="1" t="s">
        <v>10</v>
      </c>
      <c r="B12" s="5">
        <f>-B10*0.005</f>
        <v>-9.5279559605071003E-3</v>
      </c>
      <c r="G12" s="3"/>
    </row>
    <row r="13" spans="1:9" x14ac:dyDescent="0.35">
      <c r="A13" s="1"/>
      <c r="B13" s="5"/>
    </row>
    <row r="14" spans="1:9" x14ac:dyDescent="0.35">
      <c r="A14" s="1"/>
      <c r="B14" s="5"/>
    </row>
  </sheetData>
  <mergeCells count="4">
    <mergeCell ref="A1:A2"/>
    <mergeCell ref="B1:B2"/>
    <mergeCell ref="D1:D2"/>
    <mergeCell ref="C1:C2"/>
  </mergeCells>
  <pageMargins left="0.7" right="0.7" top="0.75" bottom="0.75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49E2EA-129F-47E6-AD6B-E2B30F29ACD4}">
  <dimension ref="A1:G21"/>
  <sheetViews>
    <sheetView zoomScale="74" zoomScaleNormal="74" workbookViewId="0">
      <selection activeCell="F14" sqref="F14"/>
    </sheetView>
  </sheetViews>
  <sheetFormatPr defaultRowHeight="14.5" x14ac:dyDescent="0.35"/>
  <cols>
    <col min="1" max="1" width="62.1796875" bestFit="1" customWidth="1"/>
    <col min="2" max="2" width="9.54296875" customWidth="1"/>
    <col min="3" max="3" width="21.453125" customWidth="1"/>
    <col min="7" max="7" width="14.54296875" bestFit="1" customWidth="1"/>
  </cols>
  <sheetData>
    <row r="1" spans="1:7" x14ac:dyDescent="0.35">
      <c r="A1" s="15" t="s">
        <v>6</v>
      </c>
      <c r="B1" s="17" t="s">
        <v>5</v>
      </c>
      <c r="C1" s="17"/>
      <c r="D1" s="17"/>
      <c r="F1" t="s">
        <v>1</v>
      </c>
      <c r="G1" s="4">
        <v>0.02</v>
      </c>
    </row>
    <row r="2" spans="1:7" x14ac:dyDescent="0.35">
      <c r="A2" s="16"/>
      <c r="B2" s="18"/>
      <c r="C2" s="18"/>
      <c r="D2" s="18"/>
      <c r="F2" t="s">
        <v>2</v>
      </c>
      <c r="G2">
        <v>1000</v>
      </c>
    </row>
    <row r="3" spans="1:7" x14ac:dyDescent="0.35">
      <c r="A3" s="6"/>
      <c r="B3" s="7">
        <f>-G2</f>
        <v>-1000</v>
      </c>
      <c r="C3" s="6"/>
      <c r="D3" s="6"/>
      <c r="F3" t="s">
        <v>4</v>
      </c>
      <c r="G3">
        <v>1000</v>
      </c>
    </row>
    <row r="4" spans="1:7" x14ac:dyDescent="0.35">
      <c r="A4" s="6">
        <v>1</v>
      </c>
      <c r="B4" s="6">
        <f>G$1*G$3</f>
        <v>20</v>
      </c>
      <c r="C4" s="6">
        <f>1/G$2*B4/(1+B$11)^A4</f>
        <v>1.9607843137254902E-2</v>
      </c>
      <c r="D4" s="6">
        <f>A4*C4</f>
        <v>1.9607843137254902E-2</v>
      </c>
      <c r="F4" t="s">
        <v>3</v>
      </c>
      <c r="G4">
        <v>5</v>
      </c>
    </row>
    <row r="5" spans="1:7" x14ac:dyDescent="0.35">
      <c r="A5" s="6">
        <v>2</v>
      </c>
      <c r="B5" s="6">
        <f t="shared" ref="B5:B7" si="0">G$1*G$3</f>
        <v>20</v>
      </c>
      <c r="C5" s="6">
        <f>1/G$2*B5/(1+B$11)^A5</f>
        <v>1.9223375624759707E-2</v>
      </c>
      <c r="D5" s="6">
        <f t="shared" ref="D5:D8" si="1">A5*C5</f>
        <v>3.8446751249519413E-2</v>
      </c>
      <c r="F5" s="9" t="s">
        <v>11</v>
      </c>
      <c r="G5" t="s">
        <v>12</v>
      </c>
    </row>
    <row r="6" spans="1:7" x14ac:dyDescent="0.35">
      <c r="A6" s="6">
        <v>3</v>
      </c>
      <c r="B6" s="6">
        <f t="shared" si="0"/>
        <v>20</v>
      </c>
      <c r="C6" s="6">
        <f>1/G$2*B6/(1+B$11)^A6</f>
        <v>1.8846446690940891E-2</v>
      </c>
      <c r="D6" s="6">
        <f t="shared" si="1"/>
        <v>5.6539340072822672E-2</v>
      </c>
      <c r="F6" t="s">
        <v>13</v>
      </c>
    </row>
    <row r="7" spans="1:7" x14ac:dyDescent="0.35">
      <c r="A7" s="6">
        <v>4</v>
      </c>
      <c r="B7" s="6">
        <f t="shared" si="0"/>
        <v>20</v>
      </c>
      <c r="C7" s="6">
        <f>1/G$2*B7/(1+B$11)^A7</f>
        <v>1.8476908520530286E-2</v>
      </c>
      <c r="D7" s="6">
        <f t="shared" si="1"/>
        <v>7.3907634082121143E-2</v>
      </c>
    </row>
    <row r="8" spans="1:7" x14ac:dyDescent="0.35">
      <c r="A8" s="6">
        <v>5</v>
      </c>
      <c r="B8" s="6">
        <f>G$1*G$3+G3</f>
        <v>1020</v>
      </c>
      <c r="C8" s="6">
        <f>1/G$2*B8/(1+B$11)^A8</f>
        <v>0.9238454260265142</v>
      </c>
      <c r="D8" s="6">
        <f t="shared" si="1"/>
        <v>4.6192271301325709</v>
      </c>
    </row>
    <row r="9" spans="1:7" x14ac:dyDescent="0.35">
      <c r="A9" s="6" t="s">
        <v>7</v>
      </c>
      <c r="B9" s="6"/>
      <c r="C9" s="6">
        <f>SUM(C4:C8)</f>
        <v>1</v>
      </c>
      <c r="D9" s="8">
        <f>SUM(D4:D8)</f>
        <v>4.8077286986742891</v>
      </c>
    </row>
    <row r="11" spans="1:7" x14ac:dyDescent="0.35">
      <c r="A11" s="1" t="s">
        <v>15</v>
      </c>
      <c r="B11" s="10">
        <f>IRR(B3:B8)</f>
        <v>2.0000000000000018E-2</v>
      </c>
    </row>
    <row r="12" spans="1:7" x14ac:dyDescent="0.35">
      <c r="A12" s="1" t="s">
        <v>0</v>
      </c>
      <c r="B12" s="12">
        <f>D9</f>
        <v>4.8077286986742891</v>
      </c>
      <c r="G12" s="3"/>
    </row>
    <row r="13" spans="1:7" x14ac:dyDescent="0.35">
      <c r="A13" s="1" t="s">
        <v>8</v>
      </c>
      <c r="B13" s="12">
        <f>B12/(1+B11)</f>
        <v>4.7134595085042053</v>
      </c>
      <c r="G13" s="3"/>
    </row>
    <row r="14" spans="1:7" x14ac:dyDescent="0.35">
      <c r="A14" s="1" t="s">
        <v>9</v>
      </c>
      <c r="B14" s="5">
        <f>-B12*0.005</f>
        <v>-2.4038643493371446E-2</v>
      </c>
      <c r="G14" s="3"/>
    </row>
    <row r="15" spans="1:7" x14ac:dyDescent="0.35">
      <c r="A15" s="1" t="s">
        <v>10</v>
      </c>
      <c r="B15" s="5">
        <f>-B13*0.005</f>
        <v>-2.3567297542521026E-2</v>
      </c>
    </row>
    <row r="16" spans="1:7" x14ac:dyDescent="0.35">
      <c r="A16" s="1"/>
      <c r="B16" s="5"/>
    </row>
    <row r="17" spans="1:2" x14ac:dyDescent="0.35">
      <c r="A17">
        <f>-(100000*B12)/(1000*Q1_3y!B10)</f>
        <v>-161.85485777756062</v>
      </c>
      <c r="B17" s="5"/>
    </row>
    <row r="19" spans="1:2" x14ac:dyDescent="0.35">
      <c r="A19">
        <f>2/(1-0.00203)+2/(1-0.00203)^2+2/(1-0.00203)^3+2/(1-0.00203)^4+
102/(1-0.00203)^5</f>
        <v>111.08240038675676</v>
      </c>
    </row>
    <row r="21" spans="1:2" x14ac:dyDescent="0.35">
      <c r="A21" s="11"/>
    </row>
  </sheetData>
  <mergeCells count="4">
    <mergeCell ref="A1:A2"/>
    <mergeCell ref="B1:B2"/>
    <mergeCell ref="C1:C2"/>
    <mergeCell ref="D1:D2"/>
  </mergeCells>
  <pageMargins left="0.7" right="0.7" top="0.75" bottom="0.75" header="0.3" footer="0.3"/>
  <pageSetup paperSize="9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57FCE1-CC33-4801-B0F0-CAEB4FD4FBA6}">
  <dimension ref="A1:G15"/>
  <sheetViews>
    <sheetView zoomScale="62" zoomScaleNormal="62" workbookViewId="0">
      <selection activeCell="A9" sqref="A9"/>
    </sheetView>
  </sheetViews>
  <sheetFormatPr defaultRowHeight="14.5" x14ac:dyDescent="0.35"/>
  <cols>
    <col min="1" max="1" width="62.1796875" bestFit="1" customWidth="1"/>
    <col min="2" max="2" width="9.54296875" customWidth="1"/>
    <col min="3" max="3" width="21.453125" customWidth="1"/>
    <col min="7" max="7" width="9.90625" bestFit="1" customWidth="1"/>
  </cols>
  <sheetData>
    <row r="1" spans="1:7" x14ac:dyDescent="0.35">
      <c r="A1" s="15" t="s">
        <v>6</v>
      </c>
      <c r="B1" s="17" t="s">
        <v>5</v>
      </c>
      <c r="C1" s="17"/>
      <c r="D1" s="17"/>
      <c r="F1" t="s">
        <v>1</v>
      </c>
      <c r="G1" s="4">
        <v>0.01</v>
      </c>
    </row>
    <row r="2" spans="1:7" x14ac:dyDescent="0.35">
      <c r="A2" s="16"/>
      <c r="B2" s="18"/>
      <c r="C2" s="18"/>
      <c r="D2" s="18"/>
      <c r="F2" t="s">
        <v>2</v>
      </c>
      <c r="G2">
        <v>1000</v>
      </c>
    </row>
    <row r="3" spans="1:7" x14ac:dyDescent="0.35">
      <c r="A3" s="6"/>
      <c r="B3" s="7">
        <f>-G2</f>
        <v>-1000</v>
      </c>
      <c r="C3" s="6"/>
      <c r="D3" s="6"/>
      <c r="F3" t="s">
        <v>4</v>
      </c>
      <c r="G3">
        <v>1000</v>
      </c>
    </row>
    <row r="4" spans="1:7" x14ac:dyDescent="0.35">
      <c r="A4" s="6">
        <v>1</v>
      </c>
      <c r="B4" s="6">
        <f>G$1*G$3</f>
        <v>10</v>
      </c>
      <c r="C4" s="6">
        <f>1/G$2*B4/(1+B$9)^A4</f>
        <v>9.9009900990097502E-3</v>
      </c>
      <c r="D4" s="6">
        <f>A4*C4</f>
        <v>9.9009900990097502E-3</v>
      </c>
      <c r="F4" t="s">
        <v>3</v>
      </c>
      <c r="G4">
        <v>3</v>
      </c>
    </row>
    <row r="5" spans="1:7" x14ac:dyDescent="0.35">
      <c r="A5" s="6">
        <v>2</v>
      </c>
      <c r="B5" s="6">
        <f t="shared" ref="B5" si="0">G$1*G$3</f>
        <v>10</v>
      </c>
      <c r="C5" s="6">
        <f>1/G$2*B5/(1+B$9)^A5</f>
        <v>9.802960494068912E-3</v>
      </c>
      <c r="D5" s="6">
        <f t="shared" ref="D5:D6" si="1">A5*C5</f>
        <v>1.9605920988137824E-2</v>
      </c>
      <c r="F5" s="9" t="s">
        <v>11</v>
      </c>
      <c r="G5" t="s">
        <v>12</v>
      </c>
    </row>
    <row r="6" spans="1:7" x14ac:dyDescent="0.35">
      <c r="A6" s="6">
        <v>3</v>
      </c>
      <c r="B6" s="6">
        <f>G$1*G$3+G3</f>
        <v>1010</v>
      </c>
      <c r="C6" s="6">
        <f>1/G$2*B6/(1+B$9)^A6</f>
        <v>0.98029604940687642</v>
      </c>
      <c r="D6" s="6">
        <f t="shared" si="1"/>
        <v>2.9408881482206293</v>
      </c>
    </row>
    <row r="7" spans="1:7" x14ac:dyDescent="0.35">
      <c r="A7" s="6" t="s">
        <v>7</v>
      </c>
      <c r="B7" s="6"/>
      <c r="C7" s="6">
        <f>SUM(C4:C6)</f>
        <v>0.99999999999995504</v>
      </c>
      <c r="D7" s="8">
        <f>SUM(D4:D6)</f>
        <v>2.9703950593077768</v>
      </c>
    </row>
    <row r="9" spans="1:7" x14ac:dyDescent="0.35">
      <c r="A9" s="1" t="s">
        <v>15</v>
      </c>
      <c r="B9" s="2">
        <f>IRR(B3:B6)</f>
        <v>1.000000000001533E-2</v>
      </c>
    </row>
    <row r="10" spans="1:7" x14ac:dyDescent="0.35">
      <c r="A10" s="1" t="s">
        <v>0</v>
      </c>
      <c r="B10" s="12">
        <f>D7</f>
        <v>2.9703950593077768</v>
      </c>
      <c r="G10" s="3"/>
    </row>
    <row r="11" spans="1:7" x14ac:dyDescent="0.35">
      <c r="A11" s="1" t="s">
        <v>8</v>
      </c>
      <c r="B11" s="12">
        <f>B10/(1+B9)</f>
        <v>2.9409852072353782</v>
      </c>
      <c r="G11" s="3"/>
    </row>
    <row r="12" spans="1:7" x14ac:dyDescent="0.35">
      <c r="A12" s="1" t="s">
        <v>9</v>
      </c>
      <c r="B12" s="5">
        <f>-B10*0.005</f>
        <v>-1.4851975296538884E-2</v>
      </c>
      <c r="G12" s="3"/>
    </row>
    <row r="13" spans="1:7" x14ac:dyDescent="0.35">
      <c r="A13" s="1" t="s">
        <v>10</v>
      </c>
      <c r="B13" s="5">
        <f>-B11*0.005</f>
        <v>-1.4704926036176891E-2</v>
      </c>
    </row>
    <row r="14" spans="1:7" x14ac:dyDescent="0.35">
      <c r="A14" s="1"/>
      <c r="B14" s="5"/>
    </row>
    <row r="15" spans="1:7" x14ac:dyDescent="0.35">
      <c r="A15" s="1"/>
    </row>
  </sheetData>
  <mergeCells count="4">
    <mergeCell ref="A1:A2"/>
    <mergeCell ref="B1:B2"/>
    <mergeCell ref="C1:C2"/>
    <mergeCell ref="D1:D2"/>
  </mergeCells>
  <pageMargins left="0.7" right="0.7" top="0.75" bottom="0.75" header="0.3" footer="0.3"/>
  <pageSetup paperSize="9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548389-28A6-445D-BAF8-E52531DA0BFF}">
  <dimension ref="A1:K21"/>
  <sheetViews>
    <sheetView zoomScale="74" zoomScaleNormal="74" workbookViewId="0">
      <selection activeCell="C4" sqref="C4"/>
    </sheetView>
  </sheetViews>
  <sheetFormatPr defaultRowHeight="14.5" x14ac:dyDescent="0.35"/>
  <cols>
    <col min="1" max="1" width="62.1796875" bestFit="1" customWidth="1"/>
    <col min="2" max="2" width="9.54296875" customWidth="1"/>
    <col min="3" max="3" width="21.453125" customWidth="1"/>
    <col min="7" max="7" width="9.90625" bestFit="1" customWidth="1"/>
    <col min="10" max="10" width="9.90625" bestFit="1" customWidth="1"/>
    <col min="12" max="12" width="11.81640625" bestFit="1" customWidth="1"/>
  </cols>
  <sheetData>
    <row r="1" spans="1:11" x14ac:dyDescent="0.35">
      <c r="A1" s="15" t="s">
        <v>6</v>
      </c>
      <c r="B1" s="17" t="s">
        <v>5</v>
      </c>
      <c r="C1" s="17"/>
      <c r="D1" s="17"/>
      <c r="F1" t="s">
        <v>1</v>
      </c>
      <c r="G1" s="4">
        <v>0.02</v>
      </c>
      <c r="J1">
        <v>1</v>
      </c>
      <c r="K1">
        <f>(G$1*G$3)/(1+G$7)^J1</f>
        <v>2.0040682585648866</v>
      </c>
    </row>
    <row r="2" spans="1:11" x14ac:dyDescent="0.35">
      <c r="A2" s="16"/>
      <c r="B2" s="18"/>
      <c r="C2" s="18"/>
      <c r="D2" s="18"/>
      <c r="F2" t="s">
        <v>2</v>
      </c>
      <c r="G2">
        <f>2/(1-0.00203)+2/(1-0.00203)^2+2/(1-0.00203)^3+2/(1-0.00203)^4+
102/(1-0.00203)^5</f>
        <v>111.08240038675676</v>
      </c>
      <c r="J2">
        <v>2</v>
      </c>
      <c r="K2">
        <f t="shared" ref="K2:K4" si="0">(G$1*G$3)/(1+G$7)^J2</f>
        <v>2.0081447924936486</v>
      </c>
    </row>
    <row r="3" spans="1:11" x14ac:dyDescent="0.35">
      <c r="A3" s="6"/>
      <c r="B3" s="7">
        <f>-G2</f>
        <v>-111.08240038675676</v>
      </c>
      <c r="C3" s="6"/>
      <c r="D3" s="6"/>
      <c r="F3" t="s">
        <v>4</v>
      </c>
      <c r="G3">
        <v>100</v>
      </c>
      <c r="J3">
        <v>3</v>
      </c>
      <c r="K3">
        <f t="shared" si="0"/>
        <v>2.0122296186194459</v>
      </c>
    </row>
    <row r="4" spans="1:11" x14ac:dyDescent="0.35">
      <c r="A4" s="6">
        <v>1</v>
      </c>
      <c r="B4" s="6">
        <f>G$1*G$3</f>
        <v>2</v>
      </c>
      <c r="C4" s="6">
        <f>1/G$2*B4/(1+B$11)^A4</f>
        <v>1.8041276130037691E-2</v>
      </c>
      <c r="D4" s="6">
        <f>A4*C4</f>
        <v>1.8041276130037691E-2</v>
      </c>
      <c r="F4" t="s">
        <v>3</v>
      </c>
      <c r="G4">
        <v>5</v>
      </c>
      <c r="J4">
        <v>4</v>
      </c>
      <c r="K4">
        <f t="shared" si="0"/>
        <v>2.0163227538096797</v>
      </c>
    </row>
    <row r="5" spans="1:11" x14ac:dyDescent="0.35">
      <c r="A5" s="6">
        <v>2</v>
      </c>
      <c r="B5" s="6">
        <f t="shared" ref="B5:B7" si="1">G$1*G$3</f>
        <v>2</v>
      </c>
      <c r="C5" s="6">
        <f>1/G$2*B5/(1+B$11)^A5</f>
        <v>1.8077974418106425E-2</v>
      </c>
      <c r="D5" s="6">
        <f t="shared" ref="D5:D8" si="2">A5*C5</f>
        <v>3.6155948836212849E-2</v>
      </c>
      <c r="F5" s="9" t="s">
        <v>11</v>
      </c>
      <c r="G5" t="s">
        <v>12</v>
      </c>
      <c r="J5">
        <v>5</v>
      </c>
      <c r="K5">
        <f>(G$1*G$3+G3)/(1+G$7)^J5</f>
        <v>103.0416349632691</v>
      </c>
    </row>
    <row r="6" spans="1:11" x14ac:dyDescent="0.35">
      <c r="A6" s="6">
        <v>3</v>
      </c>
      <c r="B6" s="6">
        <f t="shared" si="1"/>
        <v>2</v>
      </c>
      <c r="C6" s="6">
        <f>1/G$2*B6/(1+B$11)^A6</f>
        <v>1.8114747355237538E-2</v>
      </c>
      <c r="D6" s="6">
        <f t="shared" si="2"/>
        <v>5.4344242065712617E-2</v>
      </c>
      <c r="F6" t="s">
        <v>13</v>
      </c>
      <c r="J6" s="1" t="s">
        <v>14</v>
      </c>
      <c r="K6">
        <f>SUM(K1:K5)</f>
        <v>111.08240038675676</v>
      </c>
    </row>
    <row r="7" spans="1:11" x14ac:dyDescent="0.35">
      <c r="A7" s="6">
        <v>4</v>
      </c>
      <c r="B7" s="6">
        <f t="shared" si="1"/>
        <v>2</v>
      </c>
      <c r="C7" s="6">
        <f>1/G$2*B7/(1+B$11)^A7</f>
        <v>1.8151595093276868E-2</v>
      </c>
      <c r="D7" s="6">
        <f t="shared" si="2"/>
        <v>7.2606380373107474E-2</v>
      </c>
      <c r="F7" t="s">
        <v>15</v>
      </c>
      <c r="G7" s="11">
        <v>-2.0300000000000001E-3</v>
      </c>
    </row>
    <row r="8" spans="1:11" x14ac:dyDescent="0.35">
      <c r="A8" s="6">
        <v>5</v>
      </c>
      <c r="B8" s="6">
        <f>G$1*G$3+G3</f>
        <v>102</v>
      </c>
      <c r="C8" s="6">
        <f>1/G$2*B8/(1+B$11)^A8</f>
        <v>0.92761440700333597</v>
      </c>
      <c r="D8" s="6">
        <f t="shared" si="2"/>
        <v>4.6380720350166795</v>
      </c>
    </row>
    <row r="9" spans="1:11" x14ac:dyDescent="0.35">
      <c r="A9" s="6" t="s">
        <v>7</v>
      </c>
      <c r="B9" s="6"/>
      <c r="C9" s="6">
        <f>SUM(C4:C8)</f>
        <v>0.99999999999999445</v>
      </c>
      <c r="D9" s="8">
        <f>SUM(D4:D8)</f>
        <v>4.8192198824217503</v>
      </c>
    </row>
    <row r="11" spans="1:11" x14ac:dyDescent="0.35">
      <c r="A11" s="1" t="s">
        <v>15</v>
      </c>
      <c r="B11" s="10">
        <f>IRR(B3:B8)</f>
        <v>-2.029999999998866E-3</v>
      </c>
    </row>
    <row r="12" spans="1:11" x14ac:dyDescent="0.35">
      <c r="A12" s="1" t="s">
        <v>0</v>
      </c>
      <c r="B12" s="12">
        <f>D9</f>
        <v>4.8192198824217503</v>
      </c>
      <c r="G12" s="3"/>
    </row>
    <row r="13" spans="1:11" x14ac:dyDescent="0.35">
      <c r="A13" s="1" t="s">
        <v>8</v>
      </c>
      <c r="B13" s="12">
        <f>B12/(1+B11)</f>
        <v>4.8290227987031118</v>
      </c>
      <c r="G13" s="3"/>
    </row>
    <row r="14" spans="1:11" x14ac:dyDescent="0.35">
      <c r="A14" s="1" t="s">
        <v>9</v>
      </c>
      <c r="B14" s="5">
        <f>-B12*0.005</f>
        <v>-2.4096099412108753E-2</v>
      </c>
      <c r="G14" s="3"/>
    </row>
    <row r="15" spans="1:11" x14ac:dyDescent="0.35">
      <c r="A15" s="1" t="s">
        <v>10</v>
      </c>
      <c r="B15" s="5">
        <f>-B13*0.005</f>
        <v>-2.4145113993515561E-2</v>
      </c>
    </row>
    <row r="16" spans="1:11" x14ac:dyDescent="0.35">
      <c r="A16" s="1"/>
      <c r="B16" s="5"/>
    </row>
    <row r="17" spans="1:2" x14ac:dyDescent="0.35">
      <c r="A17">
        <f>-(100000*B12)/(1000*Q1_3y!B10)</f>
        <v>-162.24171486283126</v>
      </c>
      <c r="B17" s="5"/>
    </row>
    <row r="19" spans="1:2" x14ac:dyDescent="0.35">
      <c r="A19">
        <f>2/(1-0.00203)+2/(1-0.00203)^2+2/(1-0.00203)^3+2/(1-0.00203)^4+
102/(1-0.00203)^5</f>
        <v>111.08240038675676</v>
      </c>
    </row>
    <row r="21" spans="1:2" x14ac:dyDescent="0.35">
      <c r="A21" s="11"/>
    </row>
  </sheetData>
  <mergeCells count="4">
    <mergeCell ref="A1:A2"/>
    <mergeCell ref="B1:B2"/>
    <mergeCell ref="C1:C2"/>
    <mergeCell ref="D1:D2"/>
  </mergeCells>
  <pageMargins left="0.7" right="0.7" top="0.75" bottom="0.75" header="0.3" footer="0.3"/>
  <pageSetup paperSize="9" orientation="portrait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ACC3E3-A604-429E-9DEF-1E79DE7546A5}">
  <dimension ref="A1:N26"/>
  <sheetViews>
    <sheetView topLeftCell="A8" zoomScale="74" zoomScaleNormal="74" workbookViewId="0">
      <selection activeCell="A22" sqref="A22:A25"/>
    </sheetView>
  </sheetViews>
  <sheetFormatPr defaultRowHeight="14.5" x14ac:dyDescent="0.35"/>
  <cols>
    <col min="1" max="1" width="62.1796875" bestFit="1" customWidth="1"/>
    <col min="2" max="2" width="9.54296875" customWidth="1"/>
    <col min="3" max="3" width="21.453125" customWidth="1"/>
    <col min="7" max="7" width="9.90625" bestFit="1" customWidth="1"/>
    <col min="10" max="10" width="9.90625" bestFit="1" customWidth="1"/>
    <col min="12" max="12" width="11.81640625" bestFit="1" customWidth="1"/>
  </cols>
  <sheetData>
    <row r="1" spans="1:14" x14ac:dyDescent="0.35">
      <c r="A1" s="15" t="s">
        <v>6</v>
      </c>
      <c r="B1" s="17" t="s">
        <v>5</v>
      </c>
      <c r="C1" s="17"/>
      <c r="D1" s="17"/>
      <c r="F1" t="s">
        <v>1</v>
      </c>
      <c r="G1" s="4">
        <v>0.03</v>
      </c>
      <c r="J1">
        <v>1</v>
      </c>
      <c r="K1">
        <f>(G$1*G$3)/(1+G$7)^J1</f>
        <v>2.8741138149070702</v>
      </c>
      <c r="N1" s="4"/>
    </row>
    <row r="2" spans="1:14" x14ac:dyDescent="0.35">
      <c r="A2" s="16"/>
      <c r="B2" s="18"/>
      <c r="C2" s="18"/>
      <c r="D2" s="18"/>
      <c r="F2" t="s">
        <v>2</v>
      </c>
      <c r="G2" s="13">
        <f>K11</f>
        <v>89.015735099417867</v>
      </c>
      <c r="J2">
        <v>2</v>
      </c>
      <c r="K2">
        <f t="shared" ref="K2:K9" si="0">(G$1*G$3)/(1+G$7)^J2</f>
        <v>2.7535100736798905</v>
      </c>
    </row>
    <row r="3" spans="1:14" x14ac:dyDescent="0.35">
      <c r="A3" s="6"/>
      <c r="B3" s="7">
        <f>-G2</f>
        <v>-89.015735099417867</v>
      </c>
      <c r="C3" s="6"/>
      <c r="D3" s="6"/>
      <c r="F3" t="s">
        <v>4</v>
      </c>
      <c r="G3">
        <v>100</v>
      </c>
      <c r="J3">
        <v>3</v>
      </c>
      <c r="K3">
        <f t="shared" si="0"/>
        <v>2.637967114083053</v>
      </c>
    </row>
    <row r="4" spans="1:14" x14ac:dyDescent="0.35">
      <c r="A4" s="6">
        <v>1</v>
      </c>
      <c r="B4" s="6">
        <f>G$1*G$3</f>
        <v>3</v>
      </c>
      <c r="C4" s="6">
        <f>1/G$2*B4/(1+B$16)^A4</f>
        <v>3.2287705220847097E-2</v>
      </c>
      <c r="D4" s="6">
        <f>A4*C4</f>
        <v>3.2287705220847097E-2</v>
      </c>
      <c r="F4" t="s">
        <v>3</v>
      </c>
      <c r="G4">
        <v>5</v>
      </c>
      <c r="J4">
        <v>4</v>
      </c>
      <c r="K4">
        <f t="shared" si="0"/>
        <v>2.5272725752855454</v>
      </c>
    </row>
    <row r="5" spans="1:14" x14ac:dyDescent="0.35">
      <c r="A5" s="6">
        <v>2</v>
      </c>
      <c r="B5" s="6">
        <f t="shared" ref="B5:B12" si="1">G$1*G$3</f>
        <v>3</v>
      </c>
      <c r="C5" s="6">
        <f>1/G$2*B5/(1+B$16)^A5</f>
        <v>3.0932846542294019E-2</v>
      </c>
      <c r="D5" s="6">
        <f t="shared" ref="D5:D8" si="2">A5*C5</f>
        <v>6.1865693084588037E-2</v>
      </c>
      <c r="F5" s="9" t="s">
        <v>11</v>
      </c>
      <c r="G5" t="s">
        <v>12</v>
      </c>
      <c r="J5">
        <v>5</v>
      </c>
      <c r="K5">
        <f t="shared" si="0"/>
        <v>2.4212230075546519</v>
      </c>
    </row>
    <row r="6" spans="1:14" x14ac:dyDescent="0.35">
      <c r="A6" s="6">
        <v>3</v>
      </c>
      <c r="B6" s="6">
        <f t="shared" si="1"/>
        <v>3</v>
      </c>
      <c r="C6" s="6">
        <f>1/G$2*B6/(1+B$16)^A6</f>
        <v>2.9634840527201989E-2</v>
      </c>
      <c r="D6" s="6">
        <f t="shared" si="2"/>
        <v>8.8904521581605972E-2</v>
      </c>
      <c r="F6" t="s">
        <v>13</v>
      </c>
      <c r="J6">
        <v>6</v>
      </c>
      <c r="K6">
        <f t="shared" si="0"/>
        <v>2.3196234983278896</v>
      </c>
    </row>
    <row r="7" spans="1:14" x14ac:dyDescent="0.35">
      <c r="A7" s="6">
        <v>4</v>
      </c>
      <c r="B7" s="6">
        <f t="shared" si="1"/>
        <v>3</v>
      </c>
      <c r="C7" s="6">
        <f>1/G$2*B7/(1+B$16)^A7</f>
        <v>2.8391301520599189E-2</v>
      </c>
      <c r="D7" s="6">
        <f t="shared" si="2"/>
        <v>0.11356520608239676</v>
      </c>
      <c r="F7" t="s">
        <v>15</v>
      </c>
      <c r="G7" s="4">
        <v>4.3799999999999999E-2</v>
      </c>
      <c r="J7">
        <v>7</v>
      </c>
      <c r="K7">
        <f t="shared" si="0"/>
        <v>2.2222873139757517</v>
      </c>
    </row>
    <row r="8" spans="1:14" x14ac:dyDescent="0.35">
      <c r="A8" s="6">
        <v>5</v>
      </c>
      <c r="B8" s="6">
        <f t="shared" si="1"/>
        <v>3</v>
      </c>
      <c r="C8" s="6">
        <f t="shared" ref="C8:C13" si="3">1/G$2*B8/(1+B$16)^A8</f>
        <v>2.7199943974514904E-2</v>
      </c>
      <c r="D8" s="6">
        <f t="shared" si="2"/>
        <v>0.13599971987257453</v>
      </c>
      <c r="J8">
        <v>8</v>
      </c>
      <c r="K8">
        <f t="shared" si="0"/>
        <v>2.1290355565968109</v>
      </c>
    </row>
    <row r="9" spans="1:14" x14ac:dyDescent="0.35">
      <c r="A9" s="6">
        <v>6</v>
      </c>
      <c r="B9" s="6">
        <f t="shared" si="1"/>
        <v>3</v>
      </c>
      <c r="C9" s="6">
        <f t="shared" si="3"/>
        <v>2.605857824728338E-2</v>
      </c>
      <c r="D9" s="6">
        <f t="shared" ref="D9:D13" si="4">A9*C9</f>
        <v>0.15635146948370027</v>
      </c>
      <c r="J9">
        <v>9</v>
      </c>
      <c r="K9">
        <f t="shared" si="0"/>
        <v>2.0396968352144191</v>
      </c>
    </row>
    <row r="10" spans="1:14" x14ac:dyDescent="0.35">
      <c r="A10" s="6">
        <v>7</v>
      </c>
      <c r="B10" s="6">
        <f t="shared" si="1"/>
        <v>3</v>
      </c>
      <c r="C10" s="6">
        <f t="shared" si="3"/>
        <v>2.4965106579117546E-2</v>
      </c>
      <c r="D10" s="6">
        <f t="shared" si="4"/>
        <v>0.17475574605382282</v>
      </c>
      <c r="J10">
        <v>10</v>
      </c>
      <c r="K10">
        <f>103/(1+G$7)^J10</f>
        <v>67.091005309792791</v>
      </c>
    </row>
    <row r="11" spans="1:14" x14ac:dyDescent="0.35">
      <c r="A11" s="6">
        <v>8</v>
      </c>
      <c r="B11" s="6">
        <f t="shared" si="1"/>
        <v>3</v>
      </c>
      <c r="C11" s="6">
        <f t="shared" si="3"/>
        <v>2.3917519236555926E-2</v>
      </c>
      <c r="D11" s="6">
        <f t="shared" si="4"/>
        <v>0.19134015389244741</v>
      </c>
      <c r="J11" s="1" t="s">
        <v>14</v>
      </c>
      <c r="K11" s="13">
        <f>SUM(K1:K10)</f>
        <v>89.015735099417867</v>
      </c>
    </row>
    <row r="12" spans="1:14" x14ac:dyDescent="0.35">
      <c r="A12" s="6">
        <v>9</v>
      </c>
      <c r="B12" s="6">
        <f t="shared" si="1"/>
        <v>3</v>
      </c>
      <c r="C12" s="6">
        <f t="shared" si="3"/>
        <v>2.2913890818696568E-2</v>
      </c>
      <c r="D12" s="6">
        <f t="shared" si="4"/>
        <v>0.20622501736826912</v>
      </c>
      <c r="G12" s="3"/>
    </row>
    <row r="13" spans="1:14" x14ac:dyDescent="0.35">
      <c r="A13" s="6">
        <v>10</v>
      </c>
      <c r="B13" s="6">
        <f>G$1*G$3+G3</f>
        <v>103</v>
      </c>
      <c r="C13" s="6">
        <f t="shared" si="3"/>
        <v>0.75369826733272727</v>
      </c>
      <c r="D13" s="6">
        <f t="shared" si="4"/>
        <v>7.5369826733272731</v>
      </c>
      <c r="G13" s="3"/>
    </row>
    <row r="14" spans="1:14" x14ac:dyDescent="0.35">
      <c r="A14" s="6" t="s">
        <v>7</v>
      </c>
      <c r="B14" s="6"/>
      <c r="C14" s="14">
        <f>SUM(C4:C13)</f>
        <v>0.99999999999983791</v>
      </c>
      <c r="D14" s="8">
        <f>SUM(D4:D13)</f>
        <v>8.6982779059675259</v>
      </c>
      <c r="G14" s="3"/>
    </row>
    <row r="16" spans="1:14" x14ac:dyDescent="0.35">
      <c r="A16" s="1" t="s">
        <v>15</v>
      </c>
      <c r="B16" s="10">
        <f>IRR(B3:B13)</f>
        <v>4.3800000000019601E-2</v>
      </c>
    </row>
    <row r="17" spans="1:2" x14ac:dyDescent="0.35">
      <c r="A17" s="1" t="s">
        <v>0</v>
      </c>
      <c r="B17" s="12">
        <f>D14</f>
        <v>8.6982779059675259</v>
      </c>
    </row>
    <row r="18" spans="1:2" x14ac:dyDescent="0.35">
      <c r="A18" s="1" t="s">
        <v>8</v>
      </c>
      <c r="B18" s="12">
        <f>B17/(1+B16)</f>
        <v>8.3332802318139123</v>
      </c>
    </row>
    <row r="19" spans="1:2" x14ac:dyDescent="0.35">
      <c r="A19" s="1" t="s">
        <v>9</v>
      </c>
      <c r="B19" s="5">
        <f>-B17*0.005</f>
        <v>-4.349138952983763E-2</v>
      </c>
    </row>
    <row r="20" spans="1:2" x14ac:dyDescent="0.35">
      <c r="A20" s="1" t="s">
        <v>10</v>
      </c>
      <c r="B20" s="5">
        <f>-B18*0.005</f>
        <v>-4.1666401159069562E-2</v>
      </c>
    </row>
    <row r="21" spans="1:2" ht="16.5" x14ac:dyDescent="0.35">
      <c r="A21" s="1"/>
      <c r="B21" s="5"/>
    </row>
    <row r="22" spans="1:2" x14ac:dyDescent="0.35">
      <c r="B22" s="5"/>
    </row>
    <row r="26" spans="1:2" x14ac:dyDescent="0.35">
      <c r="A26" s="11"/>
    </row>
  </sheetData>
  <mergeCells count="4">
    <mergeCell ref="A1:A2"/>
    <mergeCell ref="B1:B2"/>
    <mergeCell ref="C1:C2"/>
    <mergeCell ref="D1:D2"/>
  </mergeCells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10y</vt:lpstr>
      <vt:lpstr>Q1_5y</vt:lpstr>
      <vt:lpstr>Q1_3y</vt:lpstr>
      <vt:lpstr>Q2_5y</vt:lpstr>
      <vt:lpstr>Q2_10y</vt:lpstr>
    </vt:vector>
  </TitlesOfParts>
  <Company>CEMG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Barros Luís</dc:creator>
  <cp:lastModifiedBy>Jorge Barros Luís</cp:lastModifiedBy>
  <dcterms:created xsi:type="dcterms:W3CDTF">2016-10-05T16:01:08Z</dcterms:created>
  <dcterms:modified xsi:type="dcterms:W3CDTF">2024-05-02T10:38:46Z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756dabd-1ab2-455c-ac5f-fbfcf45fdb51_Enabled">
    <vt:lpwstr>true</vt:lpwstr>
  </property>
  <property fmtid="{D5CDD505-2E9C-101B-9397-08002B2CF9AE}" pid="3" name="MSIP_Label_2756dabd-1ab2-455c-ac5f-fbfcf45fdb51_SetDate">
    <vt:lpwstr>2023-05-03T18:54:16Z</vt:lpwstr>
  </property>
  <property fmtid="{D5CDD505-2E9C-101B-9397-08002B2CF9AE}" pid="4" name="MSIP_Label_2756dabd-1ab2-455c-ac5f-fbfcf45fdb51_Method">
    <vt:lpwstr>Privileged</vt:lpwstr>
  </property>
  <property fmtid="{D5CDD505-2E9C-101B-9397-08002B2CF9AE}" pid="5" name="MSIP_Label_2756dabd-1ab2-455c-ac5f-fbfcf45fdb51_Name">
    <vt:lpwstr>2756dabd-1ab2-455c-ac5f-fbfcf45fdb51</vt:lpwstr>
  </property>
  <property fmtid="{D5CDD505-2E9C-101B-9397-08002B2CF9AE}" pid="6" name="MSIP_Label_2756dabd-1ab2-455c-ac5f-fbfcf45fdb51_SiteId">
    <vt:lpwstr>0f172980-1261-4323-ab7a-c89b472843d7</vt:lpwstr>
  </property>
  <property fmtid="{D5CDD505-2E9C-101B-9397-08002B2CF9AE}" pid="7" name="MSIP_Label_2756dabd-1ab2-455c-ac5f-fbfcf45fdb51_ActionId">
    <vt:lpwstr>519cb486-cb83-457b-a463-69bb40cfbc50</vt:lpwstr>
  </property>
  <property fmtid="{D5CDD505-2E9C-101B-9397-08002B2CF9AE}" pid="8" name="MSIP_Label_2756dabd-1ab2-455c-ac5f-fbfcf45fdb51_ContentBits">
    <vt:lpwstr>0</vt:lpwstr>
  </property>
</Properties>
</file>