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JBL\Documents\Próprios\ISEG\Money_Banking\2022-2023\"/>
    </mc:Choice>
  </mc:AlternateContent>
  <xr:revisionPtr revIDLastSave="0" documentId="13_ncr:101_{5EFB1ACA-AF29-4E8C-BFB5-E886706F90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E15" i="1"/>
  <c r="G15" i="1" s="1"/>
  <c r="M6" i="1"/>
  <c r="O6" i="1" s="1"/>
  <c r="D15" i="1"/>
  <c r="C15" i="1"/>
  <c r="B15" i="1"/>
  <c r="H14" i="1"/>
  <c r="J14" i="1" s="1"/>
  <c r="H6" i="1"/>
  <c r="J6" i="1" s="1"/>
  <c r="H7" i="1"/>
  <c r="J7" i="1" s="1"/>
  <c r="H8" i="1"/>
  <c r="J8" i="1" s="1"/>
  <c r="H9" i="1"/>
  <c r="J9" i="1" s="1"/>
  <c r="H10" i="1"/>
  <c r="F10" i="1" s="1"/>
  <c r="H11" i="1"/>
  <c r="F11" i="1" s="1"/>
  <c r="H12" i="1"/>
  <c r="J12" i="1" s="1"/>
  <c r="H13" i="1"/>
  <c r="J13" i="1" s="1"/>
  <c r="H5" i="1"/>
  <c r="F5" i="1" s="1"/>
  <c r="I5" i="1"/>
  <c r="I6" i="1"/>
  <c r="I7" i="1"/>
  <c r="I8" i="1"/>
  <c r="I9" i="1"/>
  <c r="I10" i="1"/>
  <c r="I11" i="1"/>
  <c r="I12" i="1"/>
  <c r="I13" i="1"/>
  <c r="I14" i="1"/>
  <c r="F12" i="1" l="1"/>
  <c r="F9" i="1"/>
  <c r="F8" i="1"/>
  <c r="F7" i="1"/>
  <c r="F14" i="1"/>
  <c r="F6" i="1"/>
  <c r="F13" i="1"/>
  <c r="I15" i="1"/>
  <c r="J11" i="1"/>
  <c r="J10" i="1"/>
  <c r="J5" i="1"/>
  <c r="H15" i="1"/>
  <c r="F15" i="1" s="1"/>
  <c r="J15" i="1" l="1"/>
  <c r="L6" i="1" s="1"/>
</calcChain>
</file>

<file path=xl/sharedStrings.xml><?xml version="1.0" encoding="utf-8"?>
<sst xmlns="http://schemas.openxmlformats.org/spreadsheetml/2006/main" count="20" uniqueCount="18">
  <si>
    <t>Total</t>
  </si>
  <si>
    <t>Hosmer and Lemeshow Test</t>
  </si>
  <si>
    <t>Sig.</t>
  </si>
  <si>
    <t>Defaults</t>
  </si>
  <si>
    <t>Homer-Lemeshow Test</t>
  </si>
  <si>
    <t>Deciles</t>
  </si>
  <si>
    <t>Regular Loans</t>
  </si>
  <si>
    <r>
      <t>Observed (</t>
    </r>
    <r>
      <rPr>
        <b/>
        <i/>
        <sz val="9"/>
        <rFont val="Arial"/>
        <family val="2"/>
      </rPr>
      <t>d</t>
    </r>
    <r>
      <rPr>
        <b/>
        <sz val="9"/>
        <rFont val="Arial"/>
        <family val="2"/>
      </rPr>
      <t>)</t>
    </r>
  </si>
  <si>
    <r>
      <t>Expected (</t>
    </r>
    <r>
      <rPr>
        <b/>
        <i/>
        <sz val="9"/>
        <rFont val="Arial"/>
        <family val="2"/>
      </rPr>
      <t>d^</t>
    </r>
    <r>
      <rPr>
        <b/>
        <sz val="9"/>
        <rFont val="Arial"/>
        <family val="2"/>
      </rPr>
      <t>)</t>
    </r>
  </si>
  <si>
    <r>
      <t>Observed (</t>
    </r>
    <r>
      <rPr>
        <b/>
        <i/>
        <sz val="9"/>
        <rFont val="Arial"/>
        <family val="2"/>
      </rPr>
      <t>r</t>
    </r>
    <r>
      <rPr>
        <b/>
        <sz val="9"/>
        <rFont val="Arial"/>
        <family val="2"/>
      </rPr>
      <t>)</t>
    </r>
  </si>
  <si>
    <r>
      <t>Expected (</t>
    </r>
    <r>
      <rPr>
        <b/>
        <i/>
        <sz val="9"/>
        <rFont val="Arial"/>
        <family val="2"/>
      </rPr>
      <t>r^</t>
    </r>
    <r>
      <rPr>
        <b/>
        <sz val="9"/>
        <rFont val="Arial"/>
        <family val="2"/>
      </rPr>
      <t>)</t>
    </r>
  </si>
  <si>
    <t>HL</t>
  </si>
  <si>
    <t>X^2</t>
  </si>
  <si>
    <t>Degrees of Freedom (k-2)</t>
  </si>
  <si>
    <t>(d-d)^2/d^</t>
  </si>
  <si>
    <t>(r-r)^2/r^</t>
  </si>
  <si>
    <t>Obs.Freq.Default</t>
  </si>
  <si>
    <t>Estim.Freq.Def.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</si>
</sst>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%"/>
    <numFmt numFmtId="167" formatCode="#,##0.0000"/>
  </numFmts>
  <fonts count="7">
    <font>
      <sz val="10"/>
      <name val="Arial"/>
    </font>
    <font>
      <sz val="10"/>
      <name val="Arial"/>
      <family val="2"/>
    </font>
    <font>
      <sz val="11"/>
      <name val="Arial MT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0" applyFont="1"/>
    <xf numFmtId="0" fontId="3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3" fontId="4" fillId="0" borderId="0" xfId="1" applyNumberFormat="1" applyFont="1"/>
    <xf numFmtId="3" fontId="3" fillId="0" borderId="0" xfId="1" applyNumberFormat="1" applyFont="1"/>
    <xf numFmtId="165" fontId="4" fillId="0" borderId="0" xfId="1" applyNumberFormat="1" applyFont="1"/>
    <xf numFmtId="1" fontId="4" fillId="0" borderId="0" xfId="1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6" fontId="4" fillId="0" borderId="0" xfId="2" applyNumberFormat="1" applyFont="1"/>
    <xf numFmtId="166" fontId="3" fillId="0" borderId="0" xfId="2" applyNumberFormat="1" applyFont="1"/>
    <xf numFmtId="167" fontId="3" fillId="0" borderId="0" xfId="1" applyNumberFormat="1" applyFont="1"/>
    <xf numFmtId="4" fontId="4" fillId="0" borderId="0" xfId="1" applyNumberFormat="1" applyFont="1"/>
    <xf numFmtId="0" fontId="3" fillId="0" borderId="0" xfId="1" applyFont="1" applyAlignment="1">
      <alignment horizontal="center"/>
    </xf>
  </cellXfs>
  <cellStyles count="3">
    <cellStyle name="Normal" xfId="0" builtinId="0"/>
    <cellStyle name="Normal_Hosmer_Lemeshow_CLIENTES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</xdr:colOff>
      <xdr:row>6</xdr:row>
      <xdr:rowOff>57150</xdr:rowOff>
    </xdr:from>
    <xdr:to>
      <xdr:col>16</xdr:col>
      <xdr:colOff>165100</xdr:colOff>
      <xdr:row>11</xdr:row>
      <xdr:rowOff>24207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4">
              <a:extLst>
                <a:ext uri="{FF2B5EF4-FFF2-40B4-BE49-F238E27FC236}">
                  <a16:creationId xmlns:a16="http://schemas.microsoft.com/office/drawing/2014/main" id="{35B6C2D7-1B0B-49EF-F227-04DF3AD76F5B}"/>
                </a:ext>
              </a:extLst>
            </xdr:cNvPr>
            <xdr:cNvSpPr txBox="1"/>
          </xdr:nvSpPr>
          <xdr:spPr>
            <a:xfrm>
              <a:off x="6546850" y="958850"/>
              <a:ext cx="4152900" cy="6973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1pPr>
              <a:lvl2pPr marL="457200"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2pPr>
              <a:lvl3pPr marL="914400"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3pPr>
              <a:lvl4pPr marL="1371600"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4pPr>
              <a:lvl5pPr marL="1828800"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9pPr>
            </a:lstStyle>
            <a:p>
              <a:pPr>
                <a:buNone/>
              </a:pPr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pt-PT" sz="1600" b="0" i="1" u="none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𝐻𝐿</m:t>
                    </m:r>
                    <m:r>
                      <a:rPr lang="pt-PT" sz="1600" b="0" i="1" u="none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nary>
                      <m:naryPr>
                        <m:chr m:val="∑"/>
                        <m:ctrlP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  <m: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𝑘</m:t>
                        </m:r>
                      </m:sup>
                      <m:e>
                        <m:f>
                          <m:fPr>
                            <m:ctrlPr>
                              <a:rPr lang="pt-PT" sz="1600" b="0" i="1" u="none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pt-PT" sz="1600" b="0" i="1" u="none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pt-PT" sz="1600" b="0" i="1" u="none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𝑟</m:t>
                                        </m:r>
                                      </m:e>
                                      <m:sub>
                                        <m: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pt-PT" sz="1600" b="0" i="1" u="none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sSub>
                                      <m:sSubPr>
                                        <m:ctrlP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acc>
                                          <m:accPr>
                                            <m:chr m:val="̂"/>
                                            <m:ctrlPr>
                                              <a:rPr lang="pt-PT" sz="1600" b="0" i="1" u="none">
                                                <a:solidFill>
                                                  <a:srgbClr val="000000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accPr>
                                          <m:e>
                                            <m:r>
                                              <a:rPr lang="pt-PT" sz="1600" b="0" i="1" u="none">
                                                <a:solidFill>
                                                  <a:srgbClr val="000000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𝑟</m:t>
                                            </m:r>
                                          </m:e>
                                        </m:acc>
                                      </m:e>
                                      <m:sub>
                                        <m: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e>
                                </m:d>
                              </m:e>
                              <m:sup>
                                <m:r>
                                  <a:rPr lang="pt-PT" sz="1600" b="0" i="1" u="none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lang="pt-PT" sz="1600" b="0" i="1" u="none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̂"/>
                                    <m:ctrlPr>
                                      <a:rPr lang="pt-PT" sz="1600" b="0" i="1" u="none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pt-PT" sz="1600" b="0" i="1" u="none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𝑟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pt-PT" sz="1600" b="0" i="1" u="none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den>
                        </m:f>
                        <m: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pt-PT" sz="1600" b="0" i="1" u="none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pt-PT" sz="1600" b="0" i="1" u="none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d>
                                  <m:dPr>
                                    <m:ctrlPr>
                                      <a:rPr lang="pt-PT" sz="1600" b="0" i="1" u="none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𝑑</m:t>
                                        </m:r>
                                      </m:e>
                                      <m:sub>
                                        <m: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  <m:r>
                                      <a:rPr lang="pt-PT" sz="1600" b="0" i="1" u="none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−</m:t>
                                    </m:r>
                                    <m:sSub>
                                      <m:sSubPr>
                                        <m:ctrlP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acc>
                                          <m:accPr>
                                            <m:chr m:val="̂"/>
                                            <m:ctrlPr>
                                              <a:rPr lang="pt-PT" sz="1600" b="0" i="1" u="none">
                                                <a:solidFill>
                                                  <a:srgbClr val="000000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</m:ctrlPr>
                                          </m:accPr>
                                          <m:e>
                                            <m:r>
                                              <a:rPr lang="pt-PT" sz="1600" b="0" i="1" u="none">
                                                <a:solidFill>
                                                  <a:srgbClr val="000000"/>
                                                </a:solidFill>
                                                <a:latin typeface="Cambria Math" panose="02040503050406030204" pitchFamily="18" charset="0"/>
                                              </a:rPr>
                                              <m:t>𝑑</m:t>
                                            </m:r>
                                          </m:e>
                                        </m:acc>
                                      </m:e>
                                      <m:sub>
                                        <m:r>
                                          <a:rPr lang="pt-PT" sz="1600" b="0" i="1" u="none">
                                            <a:solidFill>
                                              <a:srgbClr val="00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𝑖</m:t>
                                        </m:r>
                                      </m:sub>
                                    </m:sSub>
                                  </m:e>
                                </m:d>
                              </m:e>
                              <m:sup>
                                <m:r>
                                  <a:rPr lang="pt-PT" sz="1600" b="0" i="1" u="none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sSub>
                              <m:sSubPr>
                                <m:ctrlPr>
                                  <a:rPr lang="pt-PT" sz="1600" b="0" i="1" u="none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̂"/>
                                    <m:ctrlPr>
                                      <a:rPr lang="pt-PT" sz="1600" b="0" i="1" u="none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accPr>
                                  <m:e>
                                    <m:r>
                                      <a:rPr lang="pt-PT" sz="1600" b="0" i="1" u="none">
                                        <a:solidFill>
                                          <a:srgbClr val="00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  <m:t>𝑑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pt-PT" sz="1600" b="0" i="1" u="none">
                                    <a:solidFill>
                                      <a:srgbClr val="000000"/>
                                    </a:solidFill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den>
                        </m:f>
                      </m:e>
                    </m:nary>
                    <m:r>
                      <m:rPr>
                        <m:nor/>
                      </m:rPr>
                      <a:rPr lang="pt-PT" sz="1600" b="0" i="0" u="none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 </m:t>
                    </m:r>
                    <m:r>
                      <a:rPr lang="pt-PT" sz="1600" b="0" i="1" u="none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~</m:t>
                    </m:r>
                    <m:r>
                      <a:rPr lang="pt-PT" sz="1600" b="0" i="0" u="none">
                        <a:solidFill>
                          <a:srgbClr val="0000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Sup>
                      <m:sSubSupPr>
                        <m:ctrlP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𝛸</m:t>
                        </m:r>
                      </m:e>
                      <m:sub>
                        <m: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m:rPr>
                            <m:nor/>
                          </m:rPr>
                          <a:rPr lang="pt-PT" sz="1600" b="0" i="0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k</m:t>
                        </m:r>
                        <m:r>
                          <m:rPr>
                            <m:nor/>
                          </m:rPr>
                          <a:rPr lang="pt-PT" sz="1600" b="0" i="0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−2;0.95</m:t>
                        </m:r>
                        <m:r>
                          <a:rPr lang="pt-PT" sz="1600" b="0" i="1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sub>
                      <m:sup>
                        <m:r>
                          <a:rPr lang="pt-PT" sz="1600" b="0" i="0" u="none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bSup>
                  </m:oMath>
                </m:oMathPara>
              </a14:m>
              <a:endParaRPr lang="pt-PT" sz="1600" b="0" u="none"/>
            </a:p>
          </xdr:txBody>
        </xdr:sp>
      </mc:Choice>
      <mc:Fallback xmlns="">
        <xdr:sp macro="" textlink="">
          <xdr:nvSpPr>
            <xdr:cNvPr id="4" name="TextBox 4">
              <a:extLst>
                <a:ext uri="{FF2B5EF4-FFF2-40B4-BE49-F238E27FC236}">
                  <a16:creationId xmlns:a16="http://schemas.microsoft.com/office/drawing/2014/main" id="{35B6C2D7-1B0B-49EF-F227-04DF3AD76F5B}"/>
                </a:ext>
              </a:extLst>
            </xdr:cNvPr>
            <xdr:cNvSpPr txBox="1"/>
          </xdr:nvSpPr>
          <xdr:spPr>
            <a:xfrm>
              <a:off x="6546850" y="958850"/>
              <a:ext cx="4152900" cy="6973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1pPr>
              <a:lvl2pPr marL="457200"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2pPr>
              <a:lvl3pPr marL="914400"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3pPr>
              <a:lvl4pPr marL="1371600"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4pPr>
              <a:lvl5pPr marL="1828800" algn="ctr" rtl="0" eaLnBrk="0" fontAlgn="base" hangingPunct="0">
                <a:spcBef>
                  <a:spcPct val="0"/>
                </a:spcBef>
                <a:spcAft>
                  <a:spcPct val="0"/>
                </a:spcAft>
                <a:buClr>
                  <a:srgbClr val="FF6600"/>
                </a:buClr>
                <a:buFont typeface="Webdings" pitchFamily="18" charset="2"/>
                <a:buChar char="4"/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umimoji="1" sz="2800" b="1" u="sng" kern="1200">
                  <a:solidFill>
                    <a:srgbClr val="000099"/>
                  </a:solidFill>
                  <a:latin typeface="Times New Roman" pitchFamily="18" charset="0"/>
                  <a:ea typeface="+mn-ea"/>
                  <a:cs typeface="+mn-cs"/>
                </a:defRPr>
              </a:lvl9pPr>
            </a:lstStyle>
            <a:p>
              <a:pPr>
                <a:buNone/>
              </a:pPr>
              <a:r>
                <a:rPr lang="pt-PT" sz="1600" b="0" i="0" u="none">
                  <a:solidFill>
                    <a:srgbClr val="000000"/>
                  </a:solidFill>
                  <a:latin typeface="Cambria Math" panose="02040503050406030204" pitchFamily="18" charset="0"/>
                </a:rPr>
                <a:t>𝐻𝐿=∑_(𝑖=1)^𝑘▒〖(𝑟_𝑖−𝑟 ̂_𝑖 )^2/𝑟 ̂_𝑖 +(𝑑_𝑖−𝑑 ̂_𝑖 )^2/𝑑 ̂_𝑖 〗 "  " ~ 𝛸_(("k−2;0.95" ))^2</a:t>
              </a:r>
              <a:endParaRPr lang="pt-PT" sz="1600" b="0" u="none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0"/>
  <sheetViews>
    <sheetView tabSelected="1" topLeftCell="A4" workbookViewId="0">
      <pane xSplit="1" ySplit="1" topLeftCell="B5" activePane="bottomRight" state="frozen"/>
      <selection activeCell="A4" sqref="A4"/>
      <selection pane="topRight" activeCell="B4" sqref="B4"/>
      <selection pane="bottomLeft" activeCell="A5" sqref="A5"/>
      <selection pane="bottomRight" activeCell="M12" sqref="M12"/>
    </sheetView>
  </sheetViews>
  <sheetFormatPr defaultColWidth="9.1796875" defaultRowHeight="11.5"/>
  <cols>
    <col min="1" max="1" width="9.1796875" style="3"/>
    <col min="2" max="2" width="10.81640625" style="3" bestFit="1" customWidth="1"/>
    <col min="3" max="3" width="11.54296875" style="3" bestFit="1" customWidth="1"/>
    <col min="4" max="4" width="11.453125" style="3" bestFit="1" customWidth="1"/>
    <col min="5" max="5" width="12.1796875" style="3" bestFit="1" customWidth="1"/>
    <col min="6" max="6" width="14.26953125" style="3" bestFit="1" customWidth="1"/>
    <col min="7" max="7" width="13.1796875" style="3" bestFit="1" customWidth="1"/>
    <col min="8" max="12" width="9.1796875" style="3"/>
    <col min="13" max="13" width="20.81640625" style="3" bestFit="1" customWidth="1"/>
    <col min="14" max="16384" width="9.1796875" style="3"/>
  </cols>
  <sheetData>
    <row r="1" spans="1:15">
      <c r="A1" s="1" t="s">
        <v>4</v>
      </c>
      <c r="B1" s="2"/>
      <c r="C1" s="2"/>
      <c r="D1" s="2"/>
      <c r="E1" s="2"/>
      <c r="H1" s="2"/>
    </row>
    <row r="2" spans="1:15">
      <c r="A2" s="1"/>
      <c r="B2" s="2"/>
      <c r="C2" s="2"/>
      <c r="D2" s="2"/>
      <c r="E2" s="2"/>
      <c r="H2" s="2"/>
    </row>
    <row r="3" spans="1:15" ht="12.5" customHeight="1">
      <c r="A3" s="1" t="s">
        <v>5</v>
      </c>
      <c r="B3" s="17" t="s">
        <v>6</v>
      </c>
      <c r="C3" s="17"/>
      <c r="D3" s="17" t="s">
        <v>3</v>
      </c>
      <c r="E3" s="17"/>
      <c r="H3" s="4" t="s">
        <v>0</v>
      </c>
    </row>
    <row r="4" spans="1:15">
      <c r="A4" s="2"/>
      <c r="B4" s="5" t="s">
        <v>9</v>
      </c>
      <c r="C4" s="5" t="s">
        <v>10</v>
      </c>
      <c r="D4" s="5" t="s">
        <v>7</v>
      </c>
      <c r="E4" s="5" t="s">
        <v>8</v>
      </c>
      <c r="F4" s="10" t="s">
        <v>16</v>
      </c>
      <c r="G4" s="10" t="s">
        <v>17</v>
      </c>
      <c r="H4" s="4" t="s">
        <v>0</v>
      </c>
      <c r="I4" s="11" t="s">
        <v>15</v>
      </c>
      <c r="J4" s="11" t="s">
        <v>14</v>
      </c>
      <c r="K4" s="11"/>
      <c r="L4" s="17" t="s">
        <v>1</v>
      </c>
      <c r="M4" s="17"/>
      <c r="N4" s="17"/>
      <c r="O4" s="17"/>
    </row>
    <row r="5" spans="1:15">
      <c r="A5" s="2">
        <v>1</v>
      </c>
      <c r="B5" s="2">
        <v>2341</v>
      </c>
      <c r="C5" s="2">
        <v>2330</v>
      </c>
      <c r="D5" s="9">
        <v>30</v>
      </c>
      <c r="E5" s="9">
        <v>28</v>
      </c>
      <c r="F5" s="13">
        <f>D5/$H5</f>
        <v>1.2652889076339097E-2</v>
      </c>
      <c r="G5" s="13">
        <f>E5/$H5</f>
        <v>1.1809363137916491E-2</v>
      </c>
      <c r="H5" s="6">
        <f t="shared" ref="H5:H14" si="0">B5+D5</f>
        <v>2371</v>
      </c>
      <c r="I5" s="8">
        <f t="shared" ref="I5:I14" si="1">(B5-C5)^2/C5</f>
        <v>5.1931330472103007E-2</v>
      </c>
      <c r="J5" s="8">
        <f t="shared" ref="J5:J14" si="2">(D5-E5)^2/E5</f>
        <v>0.14285714285714285</v>
      </c>
      <c r="K5" s="8"/>
      <c r="L5" s="4" t="s">
        <v>11</v>
      </c>
      <c r="M5" s="4" t="s">
        <v>13</v>
      </c>
      <c r="N5" s="4" t="s">
        <v>2</v>
      </c>
      <c r="O5" s="4" t="s">
        <v>12</v>
      </c>
    </row>
    <row r="6" spans="1:15" ht="12.5">
      <c r="A6" s="2">
        <v>2</v>
      </c>
      <c r="B6" s="2">
        <v>2331</v>
      </c>
      <c r="C6" s="2">
        <v>2320</v>
      </c>
      <c r="D6" s="9">
        <v>40</v>
      </c>
      <c r="E6" s="9">
        <v>38</v>
      </c>
      <c r="F6" s="13">
        <f t="shared" ref="F6:G14" si="3">D6/$H6</f>
        <v>1.6870518768452129E-2</v>
      </c>
      <c r="G6" s="13">
        <f t="shared" si="3"/>
        <v>1.6026992830029525E-2</v>
      </c>
      <c r="H6" s="6">
        <f t="shared" si="0"/>
        <v>2371</v>
      </c>
      <c r="I6" s="8">
        <f t="shared" si="1"/>
        <v>5.2155172413793104E-2</v>
      </c>
      <c r="J6" s="8">
        <f t="shared" si="2"/>
        <v>0.10526315789473684</v>
      </c>
      <c r="K6" s="8"/>
      <c r="L6" s="16">
        <f>I15+J15</f>
        <v>0.87157731772694791</v>
      </c>
      <c r="M6" s="2">
        <f>COUNT(A5:A14)-2</f>
        <v>8</v>
      </c>
      <c r="N6" s="3">
        <v>0.05</v>
      </c>
      <c r="O6" s="12">
        <f>CHIINV(N6,M6)</f>
        <v>15.507313055865453</v>
      </c>
    </row>
    <row r="7" spans="1:15">
      <c r="A7" s="2">
        <v>3</v>
      </c>
      <c r="B7" s="2">
        <v>2302</v>
      </c>
      <c r="C7" s="2">
        <v>2310</v>
      </c>
      <c r="D7" s="9">
        <v>69</v>
      </c>
      <c r="E7" s="9">
        <v>70</v>
      </c>
      <c r="F7" s="13">
        <f t="shared" si="3"/>
        <v>2.9101644875579924E-2</v>
      </c>
      <c r="G7" s="13">
        <f t="shared" si="3"/>
        <v>2.9523407844791228E-2</v>
      </c>
      <c r="H7" s="6">
        <f t="shared" si="0"/>
        <v>2371</v>
      </c>
      <c r="I7" s="8">
        <f t="shared" si="1"/>
        <v>2.7705627705627706E-2</v>
      </c>
      <c r="J7" s="8">
        <f t="shared" si="2"/>
        <v>1.4285714285714285E-2</v>
      </c>
      <c r="K7" s="8"/>
    </row>
    <row r="8" spans="1:15">
      <c r="A8" s="2">
        <v>4</v>
      </c>
      <c r="B8" s="2">
        <v>2295</v>
      </c>
      <c r="C8" s="2">
        <v>2300</v>
      </c>
      <c r="D8" s="9">
        <v>76</v>
      </c>
      <c r="E8" s="9">
        <v>78</v>
      </c>
      <c r="F8" s="13">
        <f t="shared" si="3"/>
        <v>3.2053985660059049E-2</v>
      </c>
      <c r="G8" s="13">
        <f t="shared" si="3"/>
        <v>3.289751159848165E-2</v>
      </c>
      <c r="H8" s="6">
        <f t="shared" si="0"/>
        <v>2371</v>
      </c>
      <c r="I8" s="8">
        <f t="shared" si="1"/>
        <v>1.0869565217391304E-2</v>
      </c>
      <c r="J8" s="8">
        <f t="shared" si="2"/>
        <v>5.128205128205128E-2</v>
      </c>
      <c r="K8" s="8"/>
    </row>
    <row r="9" spans="1:15">
      <c r="A9" s="2">
        <v>5</v>
      </c>
      <c r="B9" s="2">
        <v>2278</v>
      </c>
      <c r="C9" s="2">
        <v>2280</v>
      </c>
      <c r="D9" s="9">
        <v>93</v>
      </c>
      <c r="E9" s="9">
        <v>95</v>
      </c>
      <c r="F9" s="13">
        <f t="shared" si="3"/>
        <v>3.9223956136651202E-2</v>
      </c>
      <c r="G9" s="13">
        <f t="shared" si="3"/>
        <v>4.006748207507381E-2</v>
      </c>
      <c r="H9" s="6">
        <f t="shared" si="0"/>
        <v>2371</v>
      </c>
      <c r="I9" s="8">
        <f t="shared" si="1"/>
        <v>1.7543859649122807E-3</v>
      </c>
      <c r="J9" s="8">
        <f t="shared" si="2"/>
        <v>4.2105263157894736E-2</v>
      </c>
      <c r="K9" s="8"/>
    </row>
    <row r="10" spans="1:15">
      <c r="A10" s="2">
        <v>6</v>
      </c>
      <c r="B10" s="2">
        <v>2257</v>
      </c>
      <c r="C10" s="2">
        <v>2260</v>
      </c>
      <c r="D10" s="9">
        <v>114</v>
      </c>
      <c r="E10" s="9">
        <v>115</v>
      </c>
      <c r="F10" s="13">
        <f t="shared" si="3"/>
        <v>4.808097849008857E-2</v>
      </c>
      <c r="G10" s="13">
        <f t="shared" si="3"/>
        <v>4.8502741459299871E-2</v>
      </c>
      <c r="H10" s="6">
        <f t="shared" si="0"/>
        <v>2371</v>
      </c>
      <c r="I10" s="8">
        <f t="shared" si="1"/>
        <v>3.9823008849557522E-3</v>
      </c>
      <c r="J10" s="8">
        <f t="shared" si="2"/>
        <v>8.6956521739130436E-3</v>
      </c>
      <c r="K10" s="8"/>
    </row>
    <row r="11" spans="1:15">
      <c r="A11" s="2">
        <v>7</v>
      </c>
      <c r="B11" s="2">
        <v>2239</v>
      </c>
      <c r="C11" s="2">
        <v>2250</v>
      </c>
      <c r="D11" s="9">
        <v>132</v>
      </c>
      <c r="E11" s="9">
        <v>130</v>
      </c>
      <c r="F11" s="13">
        <f t="shared" si="3"/>
        <v>5.567271193589203E-2</v>
      </c>
      <c r="G11" s="13">
        <f t="shared" si="3"/>
        <v>5.4829185997469422E-2</v>
      </c>
      <c r="H11" s="6">
        <f t="shared" si="0"/>
        <v>2371</v>
      </c>
      <c r="I11" s="8">
        <f t="shared" si="1"/>
        <v>5.3777777777777779E-2</v>
      </c>
      <c r="J11" s="8">
        <f t="shared" si="2"/>
        <v>3.0769230769230771E-2</v>
      </c>
      <c r="K11" s="8"/>
    </row>
    <row r="12" spans="1:15">
      <c r="A12" s="2">
        <v>8</v>
      </c>
      <c r="B12" s="2">
        <v>2205</v>
      </c>
      <c r="C12" s="2">
        <v>2200</v>
      </c>
      <c r="D12" s="9">
        <v>167</v>
      </c>
      <c r="E12" s="9">
        <v>170</v>
      </c>
      <c r="F12" s="13">
        <f t="shared" si="3"/>
        <v>7.0404721753794267E-2</v>
      </c>
      <c r="G12" s="13">
        <f t="shared" si="3"/>
        <v>7.1669477234401355E-2</v>
      </c>
      <c r="H12" s="6">
        <f t="shared" si="0"/>
        <v>2372</v>
      </c>
      <c r="I12" s="8">
        <f t="shared" si="1"/>
        <v>1.1363636363636364E-2</v>
      </c>
      <c r="J12" s="8">
        <f t="shared" si="2"/>
        <v>5.2941176470588235E-2</v>
      </c>
      <c r="K12" s="8"/>
    </row>
    <row r="13" spans="1:15">
      <c r="A13" s="2">
        <v>9</v>
      </c>
      <c r="B13" s="2">
        <v>2130</v>
      </c>
      <c r="C13" s="2">
        <v>2143</v>
      </c>
      <c r="D13" s="9">
        <v>241</v>
      </c>
      <c r="E13" s="9">
        <v>240</v>
      </c>
      <c r="F13" s="13">
        <f t="shared" si="3"/>
        <v>0.10164487557992408</v>
      </c>
      <c r="G13" s="13">
        <f t="shared" si="3"/>
        <v>0.10122311261071278</v>
      </c>
      <c r="H13" s="6">
        <f t="shared" si="0"/>
        <v>2371</v>
      </c>
      <c r="I13" s="8">
        <f t="shared" si="1"/>
        <v>7.8861409239384048E-2</v>
      </c>
      <c r="J13" s="8">
        <f t="shared" si="2"/>
        <v>4.1666666666666666E-3</v>
      </c>
      <c r="K13" s="8"/>
    </row>
    <row r="14" spans="1:15">
      <c r="A14" s="2">
        <v>10</v>
      </c>
      <c r="B14" s="2">
        <v>1925</v>
      </c>
      <c r="C14" s="2">
        <v>1910</v>
      </c>
      <c r="D14" s="9">
        <v>446</v>
      </c>
      <c r="E14" s="9">
        <v>444</v>
      </c>
      <c r="F14" s="13">
        <f t="shared" si="3"/>
        <v>0.18810628426824125</v>
      </c>
      <c r="G14" s="13">
        <f t="shared" si="3"/>
        <v>0.18726275832981865</v>
      </c>
      <c r="H14" s="6">
        <f t="shared" si="0"/>
        <v>2371</v>
      </c>
      <c r="I14" s="8">
        <f t="shared" si="1"/>
        <v>0.11780104712041885</v>
      </c>
      <c r="J14" s="8">
        <f t="shared" si="2"/>
        <v>9.0090090090090089E-3</v>
      </c>
      <c r="K14" s="8"/>
    </row>
    <row r="15" spans="1:15">
      <c r="A15" s="2" t="s">
        <v>0</v>
      </c>
      <c r="B15" s="7">
        <f t="shared" ref="B15:E15" si="4">SUM(B5:B14)</f>
        <v>22303</v>
      </c>
      <c r="C15" s="7">
        <f t="shared" si="4"/>
        <v>22303</v>
      </c>
      <c r="D15" s="7">
        <f t="shared" si="4"/>
        <v>1408</v>
      </c>
      <c r="E15" s="7">
        <f t="shared" si="4"/>
        <v>1408</v>
      </c>
      <c r="F15" s="14">
        <f>D15/$H15</f>
        <v>5.9381721563831133E-2</v>
      </c>
      <c r="G15" s="14">
        <f>E15/$H15</f>
        <v>5.9381721563831133E-2</v>
      </c>
      <c r="H15" s="7">
        <f>SUM(H5:H14)</f>
        <v>23711</v>
      </c>
      <c r="I15" s="15">
        <f t="shared" ref="I15:J15" si="5">SUM(I5:I14)</f>
        <v>0.41020225316000014</v>
      </c>
      <c r="J15" s="15">
        <f t="shared" si="5"/>
        <v>0.46137506456694771</v>
      </c>
      <c r="K15" s="7"/>
    </row>
    <row r="16" spans="1:15">
      <c r="A16" s="2"/>
      <c r="B16" s="2"/>
      <c r="C16" s="2"/>
      <c r="D16" s="2"/>
      <c r="E16" s="2"/>
      <c r="H16" s="2"/>
    </row>
    <row r="17" spans="1:8">
      <c r="A17" s="2"/>
      <c r="B17" s="2"/>
      <c r="C17" s="2"/>
      <c r="D17" s="2"/>
      <c r="E17" s="2"/>
      <c r="H17" s="2"/>
    </row>
    <row r="18" spans="1:8">
      <c r="A18" s="2"/>
      <c r="B18" s="2"/>
    </row>
    <row r="19" spans="1:8">
      <c r="A19" s="2"/>
      <c r="B19" s="2"/>
    </row>
    <row r="20" spans="1:8">
      <c r="A20" s="2"/>
      <c r="B20" s="2"/>
    </row>
  </sheetData>
  <mergeCells count="3">
    <mergeCell ref="B3:C3"/>
    <mergeCell ref="D3:E3"/>
    <mergeCell ref="L4:O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LRC</dc:creator>
  <cp:lastModifiedBy>Jorge Barros Luís</cp:lastModifiedBy>
  <dcterms:created xsi:type="dcterms:W3CDTF">2004-07-06T09:43:19Z</dcterms:created>
  <dcterms:modified xsi:type="dcterms:W3CDTF">2025-10-10T10:43:45Z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756dabd-1ab2-455c-ac5f-fbfcf45fdb51_Enabled">
    <vt:lpwstr>true</vt:lpwstr>
  </property>
  <property fmtid="{D5CDD505-2E9C-101B-9397-08002B2CF9AE}" pid="3" name="MSIP_Label_2756dabd-1ab2-455c-ac5f-fbfcf45fdb51_SetDate">
    <vt:lpwstr>2025-10-10T10:43:41Z</vt:lpwstr>
  </property>
  <property fmtid="{D5CDD505-2E9C-101B-9397-08002B2CF9AE}" pid="4" name="MSIP_Label_2756dabd-1ab2-455c-ac5f-fbfcf45fdb51_Method">
    <vt:lpwstr>Privileged</vt:lpwstr>
  </property>
  <property fmtid="{D5CDD505-2E9C-101B-9397-08002B2CF9AE}" pid="5" name="MSIP_Label_2756dabd-1ab2-455c-ac5f-fbfcf45fdb51_Name">
    <vt:lpwstr>2756dabd-1ab2-455c-ac5f-fbfcf45fdb51</vt:lpwstr>
  </property>
  <property fmtid="{D5CDD505-2E9C-101B-9397-08002B2CF9AE}" pid="6" name="MSIP_Label_2756dabd-1ab2-455c-ac5f-fbfcf45fdb51_SiteId">
    <vt:lpwstr>0f172980-1261-4323-ab7a-c89b472843d7</vt:lpwstr>
  </property>
  <property fmtid="{D5CDD505-2E9C-101B-9397-08002B2CF9AE}" pid="7" name="MSIP_Label_2756dabd-1ab2-455c-ac5f-fbfcf45fdb51_ActionId">
    <vt:lpwstr>03f7b97b-de5a-4654-b960-5649d34587d1</vt:lpwstr>
  </property>
  <property fmtid="{D5CDD505-2E9C-101B-9397-08002B2CF9AE}" pid="8" name="MSIP_Label_2756dabd-1ab2-455c-ac5f-fbfcf45fdb51_ContentBits">
    <vt:lpwstr>0</vt:lpwstr>
  </property>
  <property fmtid="{D5CDD505-2E9C-101B-9397-08002B2CF9AE}" pid="9" name="MSIP_Label_2756dabd-1ab2-455c-ac5f-fbfcf45fdb51_Tag">
    <vt:lpwstr>10, 0, 1, 1</vt:lpwstr>
  </property>
</Properties>
</file>